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1"/>
  <workbookPr/>
  <mc:AlternateContent xmlns:mc="http://schemas.openxmlformats.org/markup-compatibility/2006">
    <mc:Choice Requires="x15">
      <x15ac:absPath xmlns:x15ac="http://schemas.microsoft.com/office/spreadsheetml/2010/11/ac" url="G:\MEA2566\"/>
    </mc:Choice>
  </mc:AlternateContent>
  <xr:revisionPtr revIDLastSave="0" documentId="13_ncr:1_{A58EA976-B5A2-4646-BF5F-698026DA4C5B}" xr6:coauthVersionLast="36" xr6:coauthVersionMax="47" xr10:uidLastSave="{00000000-0000-0000-0000-000000000000}"/>
  <bookViews>
    <workbookView xWindow="-105" yWindow="-105" windowWidth="23250" windowHeight="12570" activeTab="9" xr2:uid="{00000000-000D-0000-FFFF-FFFF00000000}"/>
  </bookViews>
  <sheets>
    <sheet name="สรุป" sheetId="8" r:id="rId1"/>
    <sheet name="1.LED" sheetId="1" r:id="rId2"/>
    <sheet name="2.VSD" sheetId="3" r:id="rId3"/>
    <sheet name="3.AC" sheetId="2" r:id="rId4"/>
    <sheet name="4.CH" sheetId="4" r:id="rId5"/>
    <sheet name="5.MOT" sheetId="9" r:id="rId6"/>
    <sheet name="6.HP" sheetId="5" r:id="rId7"/>
    <sheet name="7.PMP" sheetId="6" r:id="rId8"/>
    <sheet name="8.FAN" sheetId="7" r:id="rId9"/>
    <sheet name="9.CT" sheetId="11" r:id="rId10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7" i="11" l="1"/>
  <c r="G26" i="11" l="1"/>
  <c r="F26" i="11"/>
  <c r="H12" i="11"/>
  <c r="H5" i="11"/>
  <c r="D33" i="11"/>
  <c r="H32" i="11"/>
  <c r="H31" i="11"/>
  <c r="H30" i="11"/>
  <c r="H29" i="11"/>
  <c r="H28" i="11"/>
  <c r="H27" i="11"/>
  <c r="F42" i="11"/>
  <c r="G42" i="11" s="1"/>
  <c r="D19" i="11"/>
  <c r="H18" i="11"/>
  <c r="H17" i="11"/>
  <c r="H16" i="11"/>
  <c r="H15" i="11"/>
  <c r="H14" i="11"/>
  <c r="H13" i="11"/>
  <c r="F48" i="11"/>
  <c r="G48" i="11" s="1"/>
  <c r="F47" i="11"/>
  <c r="G47" i="11" s="1"/>
  <c r="F46" i="11"/>
  <c r="G46" i="11" s="1"/>
  <c r="F45" i="11"/>
  <c r="G45" i="11" s="1"/>
  <c r="F44" i="11"/>
  <c r="G44" i="11" s="1"/>
  <c r="F43" i="11"/>
  <c r="G43" i="11" s="1"/>
  <c r="D9" i="11"/>
  <c r="H8" i="11"/>
  <c r="H7" i="11"/>
  <c r="H6" i="11"/>
  <c r="B1" i="11"/>
  <c r="H26" i="11" l="1"/>
  <c r="H19" i="11"/>
  <c r="H33" i="11"/>
  <c r="H9" i="11"/>
  <c r="G49" i="11"/>
  <c r="G50" i="11" s="1"/>
  <c r="H17" i="7"/>
  <c r="H18" i="7"/>
  <c r="H19" i="7"/>
  <c r="H20" i="7"/>
  <c r="H21" i="7"/>
  <c r="H22" i="7"/>
  <c r="H16" i="7"/>
  <c r="H6" i="7"/>
  <c r="H7" i="7"/>
  <c r="H8" i="7"/>
  <c r="H9" i="7"/>
  <c r="H10" i="7"/>
  <c r="H11" i="7"/>
  <c r="H5" i="7"/>
  <c r="H17" i="6"/>
  <c r="H18" i="6"/>
  <c r="H19" i="6"/>
  <c r="H20" i="6"/>
  <c r="H21" i="6"/>
  <c r="H22" i="6"/>
  <c r="H16" i="6"/>
  <c r="H6" i="6"/>
  <c r="H12" i="6" s="1"/>
  <c r="H7" i="6"/>
  <c r="H8" i="6"/>
  <c r="H9" i="6"/>
  <c r="H10" i="6"/>
  <c r="H11" i="6"/>
  <c r="H5" i="6"/>
  <c r="G22" i="3"/>
  <c r="G21" i="3"/>
  <c r="G20" i="3"/>
  <c r="G19" i="3"/>
  <c r="G18" i="3"/>
  <c r="G17" i="3"/>
  <c r="G16" i="3"/>
  <c r="G6" i="3"/>
  <c r="G7" i="3"/>
  <c r="G8" i="3"/>
  <c r="G9" i="3"/>
  <c r="G10" i="3"/>
  <c r="G11" i="3"/>
  <c r="G5" i="3"/>
  <c r="F38" i="3"/>
  <c r="G38" i="3" s="1"/>
  <c r="F37" i="3"/>
  <c r="G37" i="3" s="1"/>
  <c r="F36" i="3"/>
  <c r="G36" i="3" s="1"/>
  <c r="F35" i="3"/>
  <c r="G35" i="3" s="1"/>
  <c r="F34" i="3"/>
  <c r="G34" i="3" s="1"/>
  <c r="F33" i="3"/>
  <c r="G33" i="3" s="1"/>
  <c r="F32" i="3"/>
  <c r="G32" i="3" s="1"/>
  <c r="D27" i="3"/>
  <c r="B1" i="3"/>
  <c r="H20" i="11" l="1"/>
  <c r="F37" i="11" s="1"/>
  <c r="G23" i="3"/>
  <c r="G12" i="3"/>
  <c r="G39" i="3"/>
  <c r="G40" i="3" s="1"/>
  <c r="B7" i="8" s="1"/>
  <c r="F38" i="7"/>
  <c r="G38" i="7" s="1"/>
  <c r="F37" i="7"/>
  <c r="G37" i="7" s="1"/>
  <c r="F36" i="7"/>
  <c r="G36" i="7" s="1"/>
  <c r="F35" i="7"/>
  <c r="G35" i="7" s="1"/>
  <c r="F34" i="7"/>
  <c r="G34" i="7" s="1"/>
  <c r="F33" i="7"/>
  <c r="G33" i="7" s="1"/>
  <c r="F32" i="7"/>
  <c r="G32" i="7" s="1"/>
  <c r="D27" i="7"/>
  <c r="D23" i="7"/>
  <c r="D12" i="7"/>
  <c r="B1" i="7"/>
  <c r="F38" i="6"/>
  <c r="G38" i="6" s="1"/>
  <c r="F37" i="6"/>
  <c r="G37" i="6" s="1"/>
  <c r="F36" i="6"/>
  <c r="G36" i="6" s="1"/>
  <c r="F35" i="6"/>
  <c r="G35" i="6" s="1"/>
  <c r="F34" i="6"/>
  <c r="G34" i="6" s="1"/>
  <c r="F33" i="6"/>
  <c r="G33" i="6" s="1"/>
  <c r="F32" i="6"/>
  <c r="G32" i="6" s="1"/>
  <c r="D27" i="6"/>
  <c r="D23" i="6"/>
  <c r="D12" i="6"/>
  <c r="B1" i="6"/>
  <c r="H17" i="5"/>
  <c r="H18" i="5"/>
  <c r="H19" i="5"/>
  <c r="H20" i="5"/>
  <c r="H21" i="5"/>
  <c r="H22" i="5"/>
  <c r="H16" i="5"/>
  <c r="D23" i="5"/>
  <c r="D12" i="5"/>
  <c r="H11" i="5"/>
  <c r="H10" i="5"/>
  <c r="H9" i="5"/>
  <c r="H8" i="5"/>
  <c r="H7" i="5"/>
  <c r="H6" i="5"/>
  <c r="H5" i="5"/>
  <c r="H22" i="9"/>
  <c r="H21" i="9"/>
  <c r="H20" i="9"/>
  <c r="H19" i="9"/>
  <c r="H18" i="9"/>
  <c r="H17" i="9"/>
  <c r="H16" i="9"/>
  <c r="H6" i="9"/>
  <c r="H7" i="9"/>
  <c r="H8" i="9"/>
  <c r="H9" i="9"/>
  <c r="H10" i="9"/>
  <c r="H11" i="9"/>
  <c r="H5" i="9"/>
  <c r="D27" i="4"/>
  <c r="F38" i="5"/>
  <c r="G38" i="5" s="1"/>
  <c r="F37" i="5"/>
  <c r="G37" i="5" s="1"/>
  <c r="F36" i="5"/>
  <c r="G36" i="5" s="1"/>
  <c r="F35" i="5"/>
  <c r="G35" i="5" s="1"/>
  <c r="F34" i="5"/>
  <c r="G34" i="5" s="1"/>
  <c r="F33" i="5"/>
  <c r="G33" i="5" s="1"/>
  <c r="F32" i="5"/>
  <c r="G32" i="5" s="1"/>
  <c r="D27" i="5"/>
  <c r="B1" i="5"/>
  <c r="F38" i="9"/>
  <c r="G38" i="9" s="1"/>
  <c r="F37" i="9"/>
  <c r="G37" i="9" s="1"/>
  <c r="F36" i="9"/>
  <c r="G36" i="9" s="1"/>
  <c r="F35" i="9"/>
  <c r="G35" i="9" s="1"/>
  <c r="F34" i="9"/>
  <c r="G34" i="9" s="1"/>
  <c r="F33" i="9"/>
  <c r="G33" i="9" s="1"/>
  <c r="F32" i="9"/>
  <c r="G32" i="9" s="1"/>
  <c r="D27" i="9"/>
  <c r="D23" i="9"/>
  <c r="D12" i="9"/>
  <c r="B1" i="9"/>
  <c r="D23" i="2"/>
  <c r="D27" i="2"/>
  <c r="D27" i="1"/>
  <c r="H22" i="4"/>
  <c r="H21" i="4"/>
  <c r="H20" i="4"/>
  <c r="H19" i="4"/>
  <c r="H18" i="4"/>
  <c r="H23" i="4" s="1"/>
  <c r="H17" i="4"/>
  <c r="H16" i="4"/>
  <c r="H6" i="4"/>
  <c r="H7" i="4"/>
  <c r="H8" i="4"/>
  <c r="H9" i="4"/>
  <c r="H10" i="4"/>
  <c r="H11" i="4"/>
  <c r="H5" i="4"/>
  <c r="F38" i="4"/>
  <c r="G38" i="4" s="1"/>
  <c r="F37" i="4"/>
  <c r="G37" i="4" s="1"/>
  <c r="F36" i="4"/>
  <c r="G36" i="4" s="1"/>
  <c r="F35" i="4"/>
  <c r="G35" i="4" s="1"/>
  <c r="F34" i="4"/>
  <c r="G34" i="4" s="1"/>
  <c r="F33" i="4"/>
  <c r="G33" i="4" s="1"/>
  <c r="F32" i="4"/>
  <c r="G32" i="4" s="1"/>
  <c r="G39" i="4" s="1"/>
  <c r="G40" i="4" s="1"/>
  <c r="B9" i="8" s="1"/>
  <c r="D12" i="4"/>
  <c r="B1" i="4"/>
  <c r="H22" i="2"/>
  <c r="H21" i="2"/>
  <c r="H20" i="2"/>
  <c r="H19" i="2"/>
  <c r="H18" i="2"/>
  <c r="H17" i="2"/>
  <c r="H16" i="2"/>
  <c r="H6" i="2"/>
  <c r="H7" i="2"/>
  <c r="H8" i="2"/>
  <c r="H9" i="2"/>
  <c r="H10" i="2"/>
  <c r="H11" i="2"/>
  <c r="H5" i="2"/>
  <c r="B1" i="2"/>
  <c r="H23" i="5" l="1"/>
  <c r="B27" i="5" s="1"/>
  <c r="F27" i="5" s="1"/>
  <c r="H12" i="5"/>
  <c r="H23" i="9"/>
  <c r="H12" i="7"/>
  <c r="H23" i="7"/>
  <c r="D7" i="8"/>
  <c r="G7" i="8"/>
  <c r="F7" i="8"/>
  <c r="E7" i="8"/>
  <c r="G9" i="8"/>
  <c r="F9" i="8"/>
  <c r="E9" i="8"/>
  <c r="D9" i="8"/>
  <c r="B27" i="3"/>
  <c r="F27" i="3" s="1"/>
  <c r="H23" i="6"/>
  <c r="G39" i="7"/>
  <c r="G40" i="7" s="1"/>
  <c r="B13" i="8" s="1"/>
  <c r="G39" i="6"/>
  <c r="G40" i="6" s="1"/>
  <c r="B12" i="8" s="1"/>
  <c r="H12" i="9"/>
  <c r="B27" i="9" s="1"/>
  <c r="F27" i="9" s="1"/>
  <c r="G39" i="5"/>
  <c r="G40" i="5" s="1"/>
  <c r="B11" i="8" s="1"/>
  <c r="G39" i="9"/>
  <c r="G40" i="9" s="1"/>
  <c r="B10" i="8" s="1"/>
  <c r="H12" i="4"/>
  <c r="H23" i="2"/>
  <c r="F38" i="2"/>
  <c r="G38" i="2" s="1"/>
  <c r="F37" i="2"/>
  <c r="G37" i="2" s="1"/>
  <c r="F36" i="2"/>
  <c r="G36" i="2" s="1"/>
  <c r="F35" i="2"/>
  <c r="G35" i="2" s="1"/>
  <c r="F34" i="2"/>
  <c r="G34" i="2" s="1"/>
  <c r="F33" i="2"/>
  <c r="G33" i="2" s="1"/>
  <c r="F32" i="2"/>
  <c r="G32" i="2" s="1"/>
  <c r="D12" i="2"/>
  <c r="G37" i="1"/>
  <c r="G38" i="1"/>
  <c r="F33" i="1"/>
  <c r="G33" i="1" s="1"/>
  <c r="F34" i="1"/>
  <c r="G34" i="1" s="1"/>
  <c r="F35" i="1"/>
  <c r="G35" i="1" s="1"/>
  <c r="F36" i="1"/>
  <c r="G36" i="1" s="1"/>
  <c r="F37" i="1"/>
  <c r="F38" i="1"/>
  <c r="F32" i="1"/>
  <c r="G32" i="1" s="1"/>
  <c r="G22" i="1"/>
  <c r="G21" i="1"/>
  <c r="G20" i="1"/>
  <c r="G19" i="1"/>
  <c r="G18" i="1"/>
  <c r="G17" i="1"/>
  <c r="G16" i="1"/>
  <c r="G6" i="1"/>
  <c r="G7" i="1"/>
  <c r="G8" i="1"/>
  <c r="G9" i="1"/>
  <c r="G10" i="1"/>
  <c r="G11" i="1"/>
  <c r="G5" i="1"/>
  <c r="C12" i="1"/>
  <c r="B1" i="1"/>
  <c r="B27" i="7" l="1"/>
  <c r="F27" i="7" s="1"/>
  <c r="G39" i="1"/>
  <c r="G40" i="1" s="1"/>
  <c r="B6" i="8" s="1"/>
  <c r="E6" i="8" s="1"/>
  <c r="G23" i="1"/>
  <c r="G12" i="1"/>
  <c r="G13" i="8"/>
  <c r="F13" i="8"/>
  <c r="E13" i="8"/>
  <c r="D13" i="8"/>
  <c r="E12" i="8"/>
  <c r="F12" i="8"/>
  <c r="D12" i="8"/>
  <c r="G12" i="8"/>
  <c r="E11" i="8"/>
  <c r="F11" i="8"/>
  <c r="G11" i="8"/>
  <c r="D11" i="8"/>
  <c r="G10" i="8"/>
  <c r="F10" i="8"/>
  <c r="E10" i="8"/>
  <c r="D10" i="8"/>
  <c r="G6" i="8"/>
  <c r="F6" i="8"/>
  <c r="B27" i="6"/>
  <c r="F27" i="6" s="1"/>
  <c r="B27" i="4"/>
  <c r="F27" i="4" s="1"/>
  <c r="H12" i="2"/>
  <c r="G39" i="2"/>
  <c r="G40" i="2" s="1"/>
  <c r="B8" i="8" s="1"/>
  <c r="B27" i="1"/>
  <c r="F27" i="1" s="1"/>
  <c r="D6" i="8" l="1"/>
  <c r="G8" i="8"/>
  <c r="G14" i="8" s="1"/>
  <c r="F8" i="8"/>
  <c r="E8" i="8"/>
  <c r="D8" i="8"/>
  <c r="B27" i="2"/>
  <c r="F27" i="2" s="1"/>
</calcChain>
</file>

<file path=xl/sharedStrings.xml><?xml version="1.0" encoding="utf-8"?>
<sst xmlns="http://schemas.openxmlformats.org/spreadsheetml/2006/main" count="574" uniqueCount="177">
  <si>
    <t>มาตรการ</t>
  </si>
  <si>
    <t>บริเวณที่ติดตั้ง</t>
  </si>
  <si>
    <t>ประเภทหลอด</t>
  </si>
  <si>
    <t>จำนวน</t>
  </si>
  <si>
    <t>วันทำงานต่อปี</t>
  </si>
  <si>
    <t>รวม</t>
  </si>
  <si>
    <t>ชื่ออาคาร</t>
  </si>
  <si>
    <t>3.ผลประหยัดพลังงาน</t>
  </si>
  <si>
    <t>4.เงินลงทุน</t>
  </si>
  <si>
    <t>อุปกรณ์</t>
  </si>
  <si>
    <t>ขนาดวัตต์</t>
  </si>
  <si>
    <t>พลังงานที่ประหยัดได้</t>
  </si>
  <si>
    <t>หน่วย</t>
  </si>
  <si>
    <t>บาท/ปี</t>
  </si>
  <si>
    <t>บาท/หน่วย</t>
  </si>
  <si>
    <t>กิโลวัตต์ชั่วโมง/ปี</t>
  </si>
  <si>
    <t>รายการ</t>
  </si>
  <si>
    <t>ผลประหยัด</t>
  </si>
  <si>
    <t>รหัสมาตรการ</t>
  </si>
  <si>
    <t>LED</t>
  </si>
  <si>
    <t>ค่าติดตั้ง/ชุด</t>
  </si>
  <si>
    <t>รวม/ชุด</t>
  </si>
  <si>
    <t>ราคารวม</t>
  </si>
  <si>
    <t>ราคาต่อชุด (บาท/ชุด)</t>
  </si>
  <si>
    <t>ค่าวัสดุ/ชุด</t>
  </si>
  <si>
    <t>เงินสนับสนุน</t>
  </si>
  <si>
    <t>รวมเงินลงงทุน</t>
  </si>
  <si>
    <t>(20%)</t>
  </si>
  <si>
    <t>อัตราค่าไฟฟ้าเฉลี่ย</t>
  </si>
  <si>
    <t>อาคาร</t>
  </si>
  <si>
    <t>ตารางสรุป</t>
  </si>
  <si>
    <t>ลำดับ</t>
  </si>
  <si>
    <t>ชื่อมาตรการ</t>
  </si>
  <si>
    <t>พลังงานที่คาดว่าจะได้รับ (kWh/ปี)</t>
  </si>
  <si>
    <t>จำนวนเงินที่ขอรับการสนับสนุน (บาท)</t>
  </si>
  <si>
    <t>เงินลงทุน (บาท)</t>
  </si>
  <si>
    <t>หมายเหตุ</t>
  </si>
  <si>
    <t>1.กรอกชื่ออาคาร และอัตราค่าไฟฟ้า ในชีทสรุป ส่วนอื่นไม่ต้องกรอก</t>
  </si>
  <si>
    <t>พลังงานที่ใช้ต่อปี(kWh/ปี)</t>
  </si>
  <si>
    <t>วัตต์/หลอด</t>
  </si>
  <si>
    <t>AC</t>
  </si>
  <si>
    <t>1.รายการเครื่องปรับอากาศเดิม</t>
  </si>
  <si>
    <t>2.รายการเครื่องปรับอากาศที่ทดแทน</t>
  </si>
  <si>
    <t>1.รายการหลอดไฟฟ้าเดิม</t>
  </si>
  <si>
    <t>2.รายการหลอดไฟฟ้าที่ทดแทน</t>
  </si>
  <si>
    <t>จำนวน (ชุด)</t>
  </si>
  <si>
    <t>ประเภทเครื่องปรับอากาศ</t>
  </si>
  <si>
    <t>การเปลี่ยนมาใช้หลอดแอลอีดี</t>
  </si>
  <si>
    <t>การเปลี่ยนเครื่องปรับอากาศประสิทธิภาพสูง</t>
  </si>
  <si>
    <t>ชั่วโมงการใช้งานต่อวัน</t>
  </si>
  <si>
    <t>แฟคเตอร์การทำงานคอม</t>
  </si>
  <si>
    <t>ชั่วโมงการทำงาน/ปี</t>
  </si>
  <si>
    <t>แบบแยกส่วน</t>
  </si>
  <si>
    <t>แบบอินเวอร์เตอร์</t>
  </si>
  <si>
    <t>ขนาด (BTU/h)</t>
  </si>
  <si>
    <t xml:space="preserve">EER หรือ SEER </t>
  </si>
  <si>
    <t>EER หรือ SEER</t>
  </si>
  <si>
    <t>การเปลี่ยนเครื่องทำน้ำเย็นประสิทธิภาพสูง</t>
  </si>
  <si>
    <t>ประเภทเครื่องทำน้ำเย็น</t>
  </si>
  <si>
    <t>ขนาด (ton/h)</t>
  </si>
  <si>
    <t>SCREW</t>
  </si>
  <si>
    <t>kW/ton</t>
  </si>
  <si>
    <t>ร้อยละภาระการทำงาน</t>
  </si>
  <si>
    <t>ห้องเครื่องทำน้ำเย็น</t>
  </si>
  <si>
    <t>1.รายการเครื่องทำน้ำเย็นเดิม</t>
  </si>
  <si>
    <t>2.รายการเครื่องทำน้ำเย็นที่ทดแทน</t>
  </si>
  <si>
    <t xml:space="preserve">2.กรอกข้อมูลมาตรการที่ท่านดำเนินการ ในหน้าหน้า 1-8 </t>
  </si>
  <si>
    <t>XXX</t>
  </si>
  <si>
    <t>CFL</t>
  </si>
  <si>
    <t>ทางเดินส่วนกลาง ชั้น 1-5</t>
  </si>
  <si>
    <t>ห้องประชุม</t>
  </si>
  <si>
    <t>MOT</t>
  </si>
  <si>
    <t>การเปลี่ยนมาใช้มอเตอร์ประสิทธิภาพสูง</t>
  </si>
  <si>
    <t>1.รายการมอเตอร์เดิม</t>
  </si>
  <si>
    <t>2.รายการมอเตอร์ที่นำมาทดแทน</t>
  </si>
  <si>
    <t>โรงงาน 1</t>
  </si>
  <si>
    <t>ขนาดพิกัด (kW)</t>
  </si>
  <si>
    <t>ชื่อมอเตอร์</t>
  </si>
  <si>
    <t>ประสิทธิภาพ(%)</t>
  </si>
  <si>
    <t>Vent Fan 01-05</t>
  </si>
  <si>
    <t>ประเภทมอเตอร์</t>
  </si>
  <si>
    <t>มอเตอร์ประสิทธิภาพสูง IE3</t>
  </si>
  <si>
    <t>ขนาดพิกัด(kW)</t>
  </si>
  <si>
    <t xml:space="preserve">1.ค่าประสิทธิภาพมอเตอร์ใช้ค่าอ้างอิงจากข้อมูลผู้ผลิต </t>
  </si>
  <si>
    <t>2.ร้อยละภาระการทำงาน ให้ประเมินจากการใช้ไฟฟ้าของมอเตอร์เดิมต่อกำลังไฟฟ้าพิกัด</t>
  </si>
  <si>
    <t>การใช้ปั๊มความร้อน</t>
  </si>
  <si>
    <t>1.รายการอุปกรณ์เดิม</t>
  </si>
  <si>
    <t>2.รายการปั๊มความร้อนที่จะติดตั้ง</t>
  </si>
  <si>
    <t>รายการอุปกรณ์</t>
  </si>
  <si>
    <t>ปั๊มความร้อน</t>
  </si>
  <si>
    <t>รายการปั๊มความร้อน</t>
  </si>
  <si>
    <t>ฮีตเตอร์</t>
  </si>
  <si>
    <t>COP</t>
  </si>
  <si>
    <t>ขนาดพิกัดความร้อน (kW)</t>
  </si>
  <si>
    <t>1.ค่า COP ปั๊มความร้อน สามารถอ้างอิงจากข้อมูลผู้ผลิต</t>
  </si>
  <si>
    <t>2.ร้อยละภาระการทำงาน ประเมินจากการใช้งานของฮีตเตอร์</t>
  </si>
  <si>
    <t>PMP</t>
  </si>
  <si>
    <t>FAN</t>
  </si>
  <si>
    <t>การใช้ปั๊มประสิทธิภาพสูง</t>
  </si>
  <si>
    <t>1.รายการปั๊มเดิม</t>
  </si>
  <si>
    <t>2.รายการปั๊มที่นำมาทดแทน</t>
  </si>
  <si>
    <t>ชื่อปั๊ม</t>
  </si>
  <si>
    <t>ประสิทธิภาพชุดปั๊ม(%)</t>
  </si>
  <si>
    <t>CWP1</t>
  </si>
  <si>
    <t>รายการมอเตอร์</t>
  </si>
  <si>
    <t>รายการปั๊ม</t>
  </si>
  <si>
    <t>ปั๊มประสิทธิภาพสูง</t>
  </si>
  <si>
    <t xml:space="preserve">1.ค่าประสิทธิภาพชุดพัดลม หากมีการเปลี่ยนเฉพาะพัดลม หมายถึงค่าประสิทธิภาพเฉพาะพัดลม หากเปลี่ยนทั้งพัดลมและมอเตอร์ ให้หมายถึงประสิทธิภาพของทั้งระบบ (พัดลมและมอเตอร์) </t>
  </si>
  <si>
    <t xml:space="preserve">2.ค่าประสิทธิภาพชุดพัดลมของชุดใหม่ให้ใช้ค่าตามสเปคจากข้อมูลผู้ผลิต ของชุดเดิมให้ค่าตามสเปค หรือจากการตรวจวัด </t>
  </si>
  <si>
    <t>การใช้พัดลมประสิทธิภาพสูง</t>
  </si>
  <si>
    <t>ชื่อพัดลม</t>
  </si>
  <si>
    <t>1.รายการพัดลมเดิม</t>
  </si>
  <si>
    <t>2.รายการพัดลมที่นำมาทดแทน</t>
  </si>
  <si>
    <t>พัดลมประสิทธิภาพสูง</t>
  </si>
  <si>
    <t>การติดตั้งอินเวอร์เตอร์ (VSD)</t>
  </si>
  <si>
    <t>VSD</t>
  </si>
  <si>
    <t>1.รายการมอเตอร์ก่อนติดตั้งอินเวอร์เตอร์</t>
  </si>
  <si>
    <t>2.รายการมอเตอร์หลังติดตั้งอินเวอร์เตอร์</t>
  </si>
  <si>
    <t>กำลังไฟฟ้าเฉลี่ย (kW)</t>
  </si>
  <si>
    <t>ชื่อมอเตอร์ที่ติดตั้ง</t>
  </si>
  <si>
    <t>no.1-2</t>
  </si>
  <si>
    <t>Fan 01</t>
  </si>
  <si>
    <t>Pump 02</t>
  </si>
  <si>
    <t>อินเวอร์เตอร์ 1</t>
  </si>
  <si>
    <t>อินเวอร์เตอร์ 2</t>
  </si>
  <si>
    <t>CH</t>
  </si>
  <si>
    <t>HP</t>
  </si>
  <si>
    <t>LED E27</t>
  </si>
  <si>
    <t>อุปกรณ์/ประเภทหลอด</t>
  </si>
  <si>
    <t>4.ตัวอักษรสีแดงเป็นตัวอย่างการกรอก หากไม่มีการนำเสนอให้ลบออก</t>
  </si>
  <si>
    <t>3.ในการจัดซื้อเครื่องทำน้ำเย็นชุดใหม่ ผู้เข้าร่วมจะต้องจัดซื้อเครื่องทำน้ำเย็นที่มีสมรรถนะ(kW/ton)ไม่ด้อยกว่าที่ระบุในหัวข้อ 2</t>
  </si>
  <si>
    <t>3.ในการจัดซื้อเครื่องปรับอากาศใหม่ ผู้เข้าร่วมจะต้องจัดซื้อเครื่องปรับอากาศที่มีสมรรถนะไม่ด้อยกว่าที่ระบุในหัวข้อ 2</t>
  </si>
  <si>
    <t>3.ในการจัดซื้อมอเตอร์ใหม่ ผู้เข้าร่วมจะต้องจัดซื้อมอเตอร์ที่มีประสิทธิภาพไม่ด้อยกว่าที่ระบุในหัวข้อ 2</t>
  </si>
  <si>
    <t>3.ในการจัดซื้อปั๊มความร้อน ผู้เข้าร่วมจะต้องจัดซื้อปั๊มความร้อนที่มี COP สูงกว่าที่ระบุในหัวข้อ 2</t>
  </si>
  <si>
    <t>แบบVSD / Air coolled</t>
  </si>
  <si>
    <t xml:space="preserve">5.ข้อมูลในหัวข้อ 4 ให้แยกและระบุขนาดกิโลวัตต์มอเตอร์ให้ชัดเจน </t>
  </si>
  <si>
    <t xml:space="preserve">5.ข้อมูลในหัวข้อ 4 ให้แยกและระบุประเภท และแยกขนาดกิโลวัตต์ให้ชัดเจน </t>
  </si>
  <si>
    <t>5.ตัวอักษรสีแดงเป็นตัวอย่างการกรอก หากไม่มีการนำเสนอให้ลบออก</t>
  </si>
  <si>
    <t>3.ร้อยละภาระการทำงาน ให้ประเมินจากการใช้ไฟฟ้าของพัดลมเดิมต่อกำลังไฟฟ้าพิกัด</t>
  </si>
  <si>
    <t>4.ในการจัดซื้อพัดลมชุดใหม่ ผู้เข้าร่วมจะต้องจัดซื้อพัดลมที่มีประสิทธิภาพไม่ต่ำกว่าที่ระบุในหัวข้อ 2</t>
  </si>
  <si>
    <t xml:space="preserve">6.ข้อมูลในหัวข้อ 4 ให้แยกประเภท และแยกขนาดกิโลวัตต์พัดลมให้ชัดเจน </t>
  </si>
  <si>
    <t>(บาท)</t>
  </si>
  <si>
    <t>1. ข้อมูลวัตต์ต่อหลอด ให้อ้างอิงข้อมูลที่ผลิตที่คาดว่าจะจัดซื้อ</t>
  </si>
  <si>
    <t>2. ตัวอักษรสีแดงเป็นตัวอย่างการกรอก หากไม่มีการนำเสนอให้ลบออก</t>
  </si>
  <si>
    <t xml:space="preserve">3. ข้อมูลในหัวข้อ 4 ให้แยกประเภท หลอดยาว หรือหลอดวงกลม หรือ E27 หรืออื่นๆ และแยกขนาดวัตต์ให้ชัดเจน </t>
  </si>
  <si>
    <t>1. กำลังไฟฟ้าหลังติดตั้งอินเวอร์เตอร์ ให้ใช้การประเมินจากอัตราส่วนความเร็วรอบที่ลดลงได้</t>
  </si>
  <si>
    <t xml:space="preserve">3. ข้อมูลในหัวข้อ 4 ให้แยกขนาดกิโลวัตต์และจำนวนให้ชัดเจน </t>
  </si>
  <si>
    <t>พลังงานที่ใช้ต่อปี (kWh/ปี)</t>
  </si>
  <si>
    <t>พลังงานที่ใช้ต่อ ปีkWh/ปี)</t>
  </si>
  <si>
    <t>1. ค่า EER หรือ SEER สามารถอ้างอิงจากข้อมูลผู้ผลิต หรือ ค่าตรวจวัด</t>
  </si>
  <si>
    <t>2. แฟคเตอร์การทำงานของคอมเพรสเซอร์ ประเมินจากการใช้งาน</t>
  </si>
  <si>
    <t>4. ตัวอักษรสีแดงเป็นตัวอย่างการกรอก หากไม่มีการนำเสนอให้ลบออก</t>
  </si>
  <si>
    <t xml:space="preserve">5. ข้อมูลในหัวข้อ 4 ให้แยกประเภท และแยกขนาดบีทียูให้ชัดเจน </t>
  </si>
  <si>
    <t>1. ค่า kW/ton ชุดใหม่ให้อ้างอิงจากข้อมูลผู้ผลิต ชุดเก่าอาจใช้ค่าสเปค หรือ ค่าตรวจวัด</t>
  </si>
  <si>
    <t>2. ร้อยละภาระการทำงาน ประเมินจากการใช้งาน</t>
  </si>
  <si>
    <t xml:space="preserve">5. ข้อมูลในหัวข้อ 4 ให้แยกประเภทเครื่องทำน้ำเย็น การระบายความร้อนด้วยน้ำหรือด้วยอากาศ และแยกขนาดตันความเย็นให้ชัดเจน </t>
  </si>
  <si>
    <t>ประสิทธิภาพ (%)</t>
  </si>
  <si>
    <t>ประสิทธิภาพชุดปั๊ม (%)</t>
  </si>
  <si>
    <t xml:space="preserve">1. ค่าประสิทธิภาพชุดปั๊ม หากมีการเปลี่ยนเฉพาะปั๊ม หมายถึงค่าประสิทธิภาพเฉพาะปั๊ม หากเปลี่ยนทั้งปั๊มและมอเตอร์ ให้หมายถึงประสิทธิภาพของทั้งระบบ (ปั๊มและมอเตอร์) </t>
  </si>
  <si>
    <t xml:space="preserve">2. ค่าประสิทธิภาพชุดปั๊มของชุดใหม่ให้ใช้ค่าตามสเปคจากข้อมูลผู้ผลิต ของชุดเดิมให้ค่าตามสเปค หรือจากการตรวจวัด </t>
  </si>
  <si>
    <t>3. ร้อยละภาระการทำงาน ให้ประเมินจากการใช้ไฟฟ้าของปั๊มเดิมต่อกำลังไฟฟ้าพิกัด</t>
  </si>
  <si>
    <t>4. ในการจัดซื้อปั๊มชุดใหม่ ผู้เข้าร่วมจะต้องจัดซื้อปั๊มที่มีประสิทธิภาพไม่ต่ำกว่าที่ระบุในหัวข้อ 2</t>
  </si>
  <si>
    <t>5. ตัวอักษรสีแดงเป็นตัวอย่างการกรอก หากไม่มีการนำเสนอให้ลบออก</t>
  </si>
  <si>
    <t xml:space="preserve">6. ข้อมูลในหัวข้อ 4 ให้แยกประเภท และแยกขนาดกิโลวัตต์ปั๊มให้ชัดเจน </t>
  </si>
  <si>
    <t>CT</t>
  </si>
  <si>
    <t>มาตรการเปลี่ยนหอทำความเย็นประสิทธิภาพสูง (High Efficiency Cooling Towers)</t>
  </si>
  <si>
    <t>ประเภทหอทำความเย็น</t>
  </si>
  <si>
    <t>รวมทั้งหมด</t>
  </si>
  <si>
    <t>Cross Flow</t>
  </si>
  <si>
    <t>SCREW/VSD</t>
  </si>
  <si>
    <t>หมายเหตุ : ผลประหยัดคิดที่การใช้พลังงานของเครื่องทำความเย็นลดลงจากประสิทธิภาพของหอทำความเย็นที่เพิ่มขึ้น</t>
  </si>
  <si>
    <t>CT 01-05</t>
  </si>
  <si>
    <t>หอทำความเย็น</t>
  </si>
  <si>
    <t>3.หากมาตรการมีการลดขนาดของมอเตอร์พัดลม CT หรือมอเตอร์มีประสิทธิภาพที่ดีขึ้นให้ใช้ข้อมูลจากพิกัดหรือการตรวจวัด</t>
  </si>
  <si>
    <t>5.ผลประหยัดคิดที่การใช้พลังงานของเครื่องทำความเย็นลดลงจากประสิทธิภาพของหอทำความเย็นที่เพิ่มขึ้นและขนาดของมอเตอร์พัดลมที่ลดลงหรือมีประสิทธิภาพที่ดีขึ้น</t>
  </si>
  <si>
    <t>1. ค่า kW/ton ให้อ้างอิงจากข้อมูลผู้ผลิต ใช้ค่าสเปค หรือ ค่าตรวจวัด</t>
  </si>
  <si>
    <t>2.รายการหอทำความเย็นที่ทดแทน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</si>
</sst>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_-* #,##0.00_-;\-* #,##0.00_-;_-* &quot;-&quot;??_-;_-@_-"/>
    <numFmt numFmtId="165" formatCode="_-* #,##0_-;\-* #,##0_-;_-* &quot;-&quot;??_-;_-@_-"/>
  </numFmts>
  <fonts count="12">
    <font>
      <sz val="11"/>
      <color theme="1"/>
      <name val="Calibri"/>
      <family val="2"/>
      <charset val="222"/>
      <scheme val="minor"/>
    </font>
    <font>
      <sz val="11"/>
      <color theme="1"/>
      <name val="Calibri"/>
      <family val="2"/>
      <charset val="222"/>
      <scheme val="minor"/>
    </font>
    <font>
      <b/>
      <sz val="16"/>
      <color theme="1"/>
      <name val="TH SarabunPSK"/>
      <family val="2"/>
    </font>
    <font>
      <sz val="16"/>
      <color theme="1"/>
      <name val="TH SarabunPSK"/>
      <family val="2"/>
    </font>
    <font>
      <sz val="16"/>
      <color rgb="FFFF0000"/>
      <name val="TH SarabunPSK"/>
      <family val="2"/>
    </font>
    <font>
      <sz val="18"/>
      <color theme="1"/>
      <name val="Angsana New"/>
      <family val="1"/>
    </font>
    <font>
      <sz val="18"/>
      <color rgb="FFFF0000"/>
      <name val="Angsana New"/>
      <family val="1"/>
    </font>
    <font>
      <b/>
      <sz val="18"/>
      <color theme="1"/>
      <name val="Angsana New"/>
      <family val="1"/>
    </font>
    <font>
      <b/>
      <sz val="16"/>
      <color theme="1"/>
      <name val="Angsana New"/>
      <family val="1"/>
    </font>
    <font>
      <sz val="11"/>
      <color theme="1"/>
      <name val="Angsana New"/>
      <family val="1"/>
    </font>
    <font>
      <sz val="16"/>
      <color theme="1"/>
      <name val="Angsana New"/>
      <family val="1"/>
    </font>
    <font>
      <sz val="16"/>
      <color rgb="FFFF0000"/>
      <name val="Angsana New"/>
      <family val="1"/>
    </font>
  </fonts>
  <fills count="8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 tint="-9.9978637043366805E-2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84">
    <xf numFmtId="0" fontId="0" fillId="0" borderId="0" xfId="0"/>
    <xf numFmtId="0" fontId="3" fillId="0" borderId="0" xfId="0" applyFont="1"/>
    <xf numFmtId="0" fontId="2" fillId="0" borderId="0" xfId="0" applyFont="1"/>
    <xf numFmtId="0" fontId="3" fillId="0" borderId="0" xfId="0" applyFont="1" applyAlignment="1">
      <alignment horizontal="left"/>
    </xf>
    <xf numFmtId="0" fontId="3" fillId="2" borderId="1" xfId="0" applyFont="1" applyFill="1" applyBorder="1" applyAlignment="1">
      <alignment horizontal="center"/>
    </xf>
    <xf numFmtId="0" fontId="4" fillId="0" borderId="1" xfId="0" applyFont="1" applyBorder="1"/>
    <xf numFmtId="164" fontId="3" fillId="6" borderId="1" xfId="1" applyFont="1" applyFill="1" applyBorder="1"/>
    <xf numFmtId="0" fontId="3" fillId="0" borderId="1" xfId="0" applyFont="1" applyBorder="1"/>
    <xf numFmtId="0" fontId="3" fillId="0" borderId="1" xfId="0" applyFont="1" applyBorder="1" applyAlignment="1">
      <alignment horizontal="center"/>
    </xf>
    <xf numFmtId="0" fontId="3" fillId="4" borderId="1" xfId="0" applyFont="1" applyFill="1" applyBorder="1"/>
    <xf numFmtId="0" fontId="3" fillId="0" borderId="1" xfId="0" applyFont="1" applyFill="1" applyBorder="1"/>
    <xf numFmtId="0" fontId="3" fillId="6" borderId="1" xfId="0" applyFont="1" applyFill="1" applyBorder="1"/>
    <xf numFmtId="0" fontId="3" fillId="0" borderId="2" xfId="0" applyFont="1" applyBorder="1" applyAlignment="1">
      <alignment horizontal="center"/>
    </xf>
    <xf numFmtId="0" fontId="3" fillId="0" borderId="3" xfId="0" applyFont="1" applyBorder="1"/>
    <xf numFmtId="0" fontId="3" fillId="0" borderId="1" xfId="0" applyFont="1" applyFill="1" applyBorder="1" applyAlignment="1">
      <alignment horizontal="center"/>
    </xf>
    <xf numFmtId="164" fontId="4" fillId="0" borderId="1" xfId="1" applyNumberFormat="1" applyFont="1" applyBorder="1"/>
    <xf numFmtId="165" fontId="3" fillId="6" borderId="1" xfId="1" applyNumberFormat="1" applyFont="1" applyFill="1" applyBorder="1"/>
    <xf numFmtId="164" fontId="3" fillId="0" borderId="1" xfId="1" applyNumberFormat="1" applyFont="1" applyBorder="1"/>
    <xf numFmtId="9" fontId="3" fillId="6" borderId="1" xfId="0" quotePrefix="1" applyNumberFormat="1" applyFont="1" applyFill="1" applyBorder="1" applyAlignment="1">
      <alignment horizontal="center"/>
    </xf>
    <xf numFmtId="1" fontId="4" fillId="0" borderId="1" xfId="0" applyNumberFormat="1" applyFont="1" applyBorder="1"/>
    <xf numFmtId="165" fontId="4" fillId="0" borderId="1" xfId="1" applyNumberFormat="1" applyFont="1" applyBorder="1"/>
    <xf numFmtId="0" fontId="3" fillId="0" borderId="1" xfId="0" applyFont="1" applyBorder="1" applyAlignment="1">
      <alignment horizontal="center"/>
    </xf>
    <xf numFmtId="0" fontId="5" fillId="0" borderId="0" xfId="0" applyFont="1"/>
    <xf numFmtId="0" fontId="5" fillId="0" borderId="10" xfId="0" applyFont="1" applyBorder="1"/>
    <xf numFmtId="0" fontId="6" fillId="0" borderId="11" xfId="0" applyFont="1" applyBorder="1"/>
    <xf numFmtId="0" fontId="7" fillId="0" borderId="0" xfId="0" applyFont="1"/>
    <xf numFmtId="0" fontId="9" fillId="0" borderId="0" xfId="0" applyFont="1"/>
    <xf numFmtId="0" fontId="8" fillId="0" borderId="4" xfId="0" applyFont="1" applyBorder="1" applyAlignment="1">
      <alignment horizontal="center" vertical="center" wrapText="1"/>
    </xf>
    <xf numFmtId="0" fontId="8" fillId="3" borderId="6" xfId="0" applyFont="1" applyFill="1" applyBorder="1" applyAlignment="1">
      <alignment horizontal="center" vertical="center" wrapText="1"/>
    </xf>
    <xf numFmtId="164" fontId="8" fillId="3" borderId="6" xfId="1" applyFont="1" applyFill="1" applyBorder="1" applyAlignment="1">
      <alignment horizontal="right" vertical="center" wrapText="1"/>
    </xf>
    <xf numFmtId="0" fontId="8" fillId="4" borderId="6" xfId="0" applyFont="1" applyFill="1" applyBorder="1" applyAlignment="1">
      <alignment horizontal="justify" vertical="center" wrapText="1"/>
    </xf>
    <xf numFmtId="164" fontId="8" fillId="3" borderId="6" xfId="1" applyFont="1" applyFill="1" applyBorder="1" applyAlignment="1">
      <alignment horizontal="justify" vertical="center" wrapText="1"/>
    </xf>
    <xf numFmtId="0" fontId="8" fillId="5" borderId="8" xfId="0" applyFont="1" applyFill="1" applyBorder="1" applyAlignment="1">
      <alignment horizontal="center" vertical="center" wrapText="1"/>
    </xf>
    <xf numFmtId="0" fontId="8" fillId="5" borderId="9" xfId="0" applyFont="1" applyFill="1" applyBorder="1" applyAlignment="1">
      <alignment horizontal="center" vertical="center" wrapText="1"/>
    </xf>
    <xf numFmtId="0" fontId="8" fillId="5" borderId="12" xfId="0" applyFont="1" applyFill="1" applyBorder="1" applyAlignment="1">
      <alignment horizontal="center" vertical="center" wrapText="1"/>
    </xf>
    <xf numFmtId="0" fontId="8" fillId="5" borderId="5" xfId="0" applyFont="1" applyFill="1" applyBorder="1" applyAlignment="1">
      <alignment horizontal="center" vertical="center" wrapText="1"/>
    </xf>
    <xf numFmtId="0" fontId="10" fillId="0" borderId="0" xfId="0" applyFont="1"/>
    <xf numFmtId="0" fontId="10" fillId="0" borderId="0" xfId="0" applyFont="1" applyAlignment="1">
      <alignment horizontal="left"/>
    </xf>
    <xf numFmtId="0" fontId="8" fillId="0" borderId="0" xfId="0" applyFont="1"/>
    <xf numFmtId="0" fontId="10" fillId="2" borderId="1" xfId="0" applyFont="1" applyFill="1" applyBorder="1" applyAlignment="1">
      <alignment horizontal="center"/>
    </xf>
    <xf numFmtId="0" fontId="11" fillId="0" borderId="1" xfId="0" applyFont="1" applyBorder="1"/>
    <xf numFmtId="164" fontId="10" fillId="6" borderId="1" xfId="1" applyFont="1" applyFill="1" applyBorder="1"/>
    <xf numFmtId="0" fontId="10" fillId="0" borderId="1" xfId="0" applyFont="1" applyBorder="1"/>
    <xf numFmtId="0" fontId="10" fillId="0" borderId="1" xfId="0" applyFont="1" applyBorder="1" applyAlignment="1">
      <alignment horizontal="center"/>
    </xf>
    <xf numFmtId="0" fontId="10" fillId="4" borderId="1" xfId="0" applyFont="1" applyFill="1" applyBorder="1"/>
    <xf numFmtId="0" fontId="10" fillId="0" borderId="1" xfId="0" applyFont="1" applyFill="1" applyBorder="1"/>
    <xf numFmtId="0" fontId="10" fillId="6" borderId="1" xfId="0" applyFont="1" applyFill="1" applyBorder="1"/>
    <xf numFmtId="0" fontId="10" fillId="0" borderId="2" xfId="0" applyFont="1" applyBorder="1" applyAlignment="1">
      <alignment horizontal="center"/>
    </xf>
    <xf numFmtId="0" fontId="10" fillId="0" borderId="1" xfId="0" applyFont="1" applyBorder="1" applyAlignment="1">
      <alignment horizontal="center"/>
    </xf>
    <xf numFmtId="0" fontId="10" fillId="0" borderId="3" xfId="0" applyFont="1" applyBorder="1"/>
    <xf numFmtId="0" fontId="10" fillId="0" borderId="1" xfId="0" applyFont="1" applyFill="1" applyBorder="1" applyAlignment="1">
      <alignment horizontal="center"/>
    </xf>
    <xf numFmtId="164" fontId="11" fillId="0" borderId="1" xfId="1" applyNumberFormat="1" applyFont="1" applyBorder="1"/>
    <xf numFmtId="165" fontId="10" fillId="6" borderId="1" xfId="1" applyNumberFormat="1" applyFont="1" applyFill="1" applyBorder="1"/>
    <xf numFmtId="164" fontId="10" fillId="0" borderId="1" xfId="1" applyNumberFormat="1" applyFont="1" applyBorder="1"/>
    <xf numFmtId="9" fontId="10" fillId="6" borderId="1" xfId="0" quotePrefix="1" applyNumberFormat="1" applyFont="1" applyFill="1" applyBorder="1" applyAlignment="1">
      <alignment horizontal="center"/>
    </xf>
    <xf numFmtId="1" fontId="11" fillId="0" borderId="1" xfId="0" applyNumberFormat="1" applyFont="1" applyBorder="1"/>
    <xf numFmtId="165" fontId="11" fillId="0" borderId="1" xfId="1" applyNumberFormat="1" applyFont="1" applyBorder="1"/>
    <xf numFmtId="2" fontId="11" fillId="0" borderId="1" xfId="0" applyNumberFormat="1" applyFont="1" applyBorder="1"/>
    <xf numFmtId="2" fontId="10" fillId="6" borderId="1" xfId="0" applyNumberFormat="1" applyFont="1" applyFill="1" applyBorder="1"/>
    <xf numFmtId="164" fontId="11" fillId="0" borderId="1" xfId="1" applyFont="1" applyBorder="1"/>
    <xf numFmtId="0" fontId="10" fillId="4" borderId="2" xfId="0" applyFont="1" applyFill="1" applyBorder="1"/>
    <xf numFmtId="0" fontId="10" fillId="0" borderId="2" xfId="0" applyFont="1" applyFill="1" applyBorder="1"/>
    <xf numFmtId="164" fontId="10" fillId="6" borderId="2" xfId="1" applyFont="1" applyFill="1" applyBorder="1"/>
    <xf numFmtId="0" fontId="10" fillId="2" borderId="3" xfId="0" applyFont="1" applyFill="1" applyBorder="1" applyAlignment="1">
      <alignment horizontal="center"/>
    </xf>
    <xf numFmtId="0" fontId="10" fillId="0" borderId="11" xfId="0" applyFont="1" applyFill="1" applyBorder="1"/>
    <xf numFmtId="0" fontId="10" fillId="0" borderId="15" xfId="0" applyFont="1" applyFill="1" applyBorder="1" applyAlignment="1">
      <alignment horizontal="center"/>
    </xf>
    <xf numFmtId="0" fontId="10" fillId="0" borderId="11" xfId="0" applyFont="1" applyFill="1" applyBorder="1" applyAlignment="1">
      <alignment horizontal="center"/>
    </xf>
    <xf numFmtId="164" fontId="10" fillId="0" borderId="16" xfId="1" applyFont="1" applyFill="1" applyBorder="1"/>
    <xf numFmtId="0" fontId="10" fillId="7" borderId="15" xfId="0" applyFont="1" applyFill="1" applyBorder="1" applyAlignment="1">
      <alignment horizontal="center"/>
    </xf>
    <xf numFmtId="0" fontId="10" fillId="7" borderId="11" xfId="0" applyFont="1" applyFill="1" applyBorder="1"/>
    <xf numFmtId="0" fontId="10" fillId="7" borderId="16" xfId="0" applyFont="1" applyFill="1" applyBorder="1"/>
    <xf numFmtId="0" fontId="8" fillId="3" borderId="7" xfId="0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5" borderId="13" xfId="0" applyFont="1" applyFill="1" applyBorder="1" applyAlignment="1">
      <alignment horizontal="center" vertical="center" wrapText="1"/>
    </xf>
    <xf numFmtId="0" fontId="8" fillId="5" borderId="14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10" fillId="0" borderId="15" xfId="0" applyFont="1" applyBorder="1" applyAlignment="1">
      <alignment horizontal="center"/>
    </xf>
    <xf numFmtId="0" fontId="10" fillId="0" borderId="11" xfId="0" applyFont="1" applyBorder="1" applyAlignment="1">
      <alignment horizontal="center"/>
    </xf>
    <xf numFmtId="0" fontId="10" fillId="0" borderId="16" xfId="0" applyFont="1" applyBorder="1" applyAlignment="1">
      <alignment horizontal="center"/>
    </xf>
    <xf numFmtId="43" fontId="10" fillId="0" borderId="0" xfId="0" applyNumberFormat="1" applyFon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8"/>
  <sheetViews>
    <sheetView workbookViewId="0">
      <selection activeCell="B1" sqref="B1"/>
    </sheetView>
  </sheetViews>
  <sheetFormatPr defaultRowHeight="16.5"/>
  <cols>
    <col min="1" max="1" width="7.28515625" style="26" customWidth="1"/>
    <col min="2" max="2" width="11.85546875" style="26" customWidth="1"/>
    <col min="3" max="3" width="14.85546875" style="26" customWidth="1"/>
    <col min="4" max="4" width="11.140625" style="26" customWidth="1"/>
    <col min="5" max="5" width="14.85546875" style="26" customWidth="1"/>
    <col min="6" max="6" width="18.42578125" style="26" customWidth="1"/>
    <col min="7" max="7" width="21.7109375" style="26" customWidth="1"/>
    <col min="8" max="16384" width="9.140625" style="26"/>
  </cols>
  <sheetData>
    <row r="1" spans="1:7" s="22" customFormat="1" ht="26.25">
      <c r="A1" s="22" t="s">
        <v>29</v>
      </c>
      <c r="B1" s="23" t="s">
        <v>67</v>
      </c>
      <c r="C1" s="23"/>
    </row>
    <row r="2" spans="1:7" s="22" customFormat="1" ht="26.25">
      <c r="A2" s="22" t="s">
        <v>28</v>
      </c>
      <c r="C2" s="24"/>
      <c r="D2" s="22" t="s">
        <v>14</v>
      </c>
    </row>
    <row r="3" spans="1:7" s="22" customFormat="1" ht="26.25"/>
    <row r="4" spans="1:7" s="22" customFormat="1" ht="27" thickBot="1">
      <c r="A4" s="25" t="s">
        <v>30</v>
      </c>
      <c r="B4" s="25"/>
      <c r="C4" s="25"/>
      <c r="D4" s="25"/>
      <c r="E4" s="25"/>
      <c r="F4" s="25"/>
      <c r="G4" s="25"/>
    </row>
    <row r="5" spans="1:7" ht="43.5" customHeight="1" thickBot="1">
      <c r="A5" s="32" t="s">
        <v>31</v>
      </c>
      <c r="B5" s="76" t="s">
        <v>32</v>
      </c>
      <c r="C5" s="77"/>
      <c r="D5" s="33" t="s">
        <v>18</v>
      </c>
      <c r="E5" s="34" t="s">
        <v>35</v>
      </c>
      <c r="F5" s="34" t="s">
        <v>33</v>
      </c>
      <c r="G5" s="35" t="s">
        <v>34</v>
      </c>
    </row>
    <row r="6" spans="1:7" ht="24" thickBot="1">
      <c r="A6" s="27">
        <v>1</v>
      </c>
      <c r="B6" s="71" t="str">
        <f>IF('1.LED'!G40=0,"",'1.LED'!B2)</f>
        <v/>
      </c>
      <c r="C6" s="72"/>
      <c r="D6" s="28" t="str">
        <f>IF(B6="","",'1.LED'!G2)</f>
        <v/>
      </c>
      <c r="E6" s="29" t="str">
        <f>IF(B6="","",'1.LED'!$G$39)</f>
        <v/>
      </c>
      <c r="F6" s="29" t="str">
        <f>IF(B6="","",'1.LED'!$B$27)</f>
        <v/>
      </c>
      <c r="G6" s="29" t="str">
        <f>IF(B6="","",'1.LED'!$G$40)</f>
        <v/>
      </c>
    </row>
    <row r="7" spans="1:7" ht="22.5" customHeight="1" thickBot="1">
      <c r="A7" s="27">
        <v>2</v>
      </c>
      <c r="B7" s="71" t="str">
        <f>IF('2.VSD'!G40=0,"",'2.VSD'!B2)</f>
        <v/>
      </c>
      <c r="C7" s="72"/>
      <c r="D7" s="28" t="str">
        <f>IF(B7="","",'2.VSD'!G2)</f>
        <v/>
      </c>
      <c r="E7" s="29" t="str">
        <f>IF(B7="","",'2.VSD'!$G$39)</f>
        <v/>
      </c>
      <c r="F7" s="29" t="str">
        <f>IF(B7="","",'2.VSD'!$B$27)</f>
        <v/>
      </c>
      <c r="G7" s="29" t="str">
        <f>IF(B7="","",'2.VSD'!$G$40)</f>
        <v/>
      </c>
    </row>
    <row r="8" spans="1:7" ht="22.5" customHeight="1" thickBot="1">
      <c r="A8" s="27">
        <v>3</v>
      </c>
      <c r="B8" s="71" t="str">
        <f>IF('3.AC'!G40=0,"",'3.AC'!B2)</f>
        <v/>
      </c>
      <c r="C8" s="72"/>
      <c r="D8" s="28" t="str">
        <f>IF(B8="","",'3.AC'!G2)</f>
        <v/>
      </c>
      <c r="E8" s="29" t="str">
        <f>IF(B8="","",'3.AC'!$G$39)</f>
        <v/>
      </c>
      <c r="F8" s="29" t="str">
        <f>IF(B8="","",'3.AC'!$B$27)</f>
        <v/>
      </c>
      <c r="G8" s="29" t="str">
        <f>IF(B8="","",'3.AC'!$G$40)</f>
        <v/>
      </c>
    </row>
    <row r="9" spans="1:7" ht="22.5" customHeight="1" thickBot="1">
      <c r="A9" s="27">
        <v>4</v>
      </c>
      <c r="B9" s="71" t="str">
        <f>IF('4.CH'!G40=0,"",'4.CH'!B2)</f>
        <v/>
      </c>
      <c r="C9" s="72"/>
      <c r="D9" s="28" t="str">
        <f>IF(B9="","",'4.CH'!G2)</f>
        <v/>
      </c>
      <c r="E9" s="29" t="str">
        <f>IF(B9="","",'4.CH'!$G$39)</f>
        <v/>
      </c>
      <c r="F9" s="29" t="str">
        <f>IF(B9="","",'4.CH'!$B$27)</f>
        <v/>
      </c>
      <c r="G9" s="29" t="str">
        <f>IF(B9="","",'4.CH'!$G$40)</f>
        <v/>
      </c>
    </row>
    <row r="10" spans="1:7" ht="24" thickBot="1">
      <c r="A10" s="27">
        <v>5</v>
      </c>
      <c r="B10" s="71" t="str">
        <f>IF('5.MOT'!G40=0,"",'5.MOT'!B2)</f>
        <v/>
      </c>
      <c r="C10" s="72"/>
      <c r="D10" s="28" t="str">
        <f>IF(B10="","",'5.MOT'!G2)</f>
        <v/>
      </c>
      <c r="E10" s="29" t="str">
        <f>IF(B10="","",'5.MOT'!$G$39)</f>
        <v/>
      </c>
      <c r="F10" s="29" t="str">
        <f>IF(B10="","",'5.MOT'!$B$27)</f>
        <v/>
      </c>
      <c r="G10" s="29" t="str">
        <f>IF(B10="","",'5.MOT'!$G$40)</f>
        <v/>
      </c>
    </row>
    <row r="11" spans="1:7" ht="24" thickBot="1">
      <c r="A11" s="27">
        <v>6</v>
      </c>
      <c r="B11" s="71" t="str">
        <f>IF('6.HP'!G40=0,"",'6.HP'!B2)</f>
        <v/>
      </c>
      <c r="C11" s="72"/>
      <c r="D11" s="28" t="str">
        <f>IF(B11="","",'6.HP'!G2)</f>
        <v/>
      </c>
      <c r="E11" s="29" t="str">
        <f>IF(B11="","",'6.HP'!$G$39)</f>
        <v/>
      </c>
      <c r="F11" s="29" t="str">
        <f>IF(B11="","",'6.HP'!$B$27)</f>
        <v/>
      </c>
      <c r="G11" s="29" t="str">
        <f>IF(B11="","",'6.HP'!$G$40)</f>
        <v/>
      </c>
    </row>
    <row r="12" spans="1:7" ht="24" thickBot="1">
      <c r="A12" s="27">
        <v>7</v>
      </c>
      <c r="B12" s="71" t="str">
        <f>IF('7.PMP'!G40=0,"",'7.PMP'!B2)</f>
        <v/>
      </c>
      <c r="C12" s="72"/>
      <c r="D12" s="28" t="str">
        <f>IF(B12="","",'7.PMP'!G2)</f>
        <v/>
      </c>
      <c r="E12" s="29" t="str">
        <f>IF(B12="","",'7.PMP'!$G$39)</f>
        <v/>
      </c>
      <c r="F12" s="29" t="str">
        <f>IF(B12="","",'7.PMP'!$B$27)</f>
        <v/>
      </c>
      <c r="G12" s="29" t="str">
        <f>IF(B12="","",'7.PMP'!$G$40)</f>
        <v/>
      </c>
    </row>
    <row r="13" spans="1:7" ht="24" thickBot="1">
      <c r="A13" s="27">
        <v>8</v>
      </c>
      <c r="B13" s="71" t="str">
        <f>IF('8.FAN'!G40=0,"",'8.FAN'!B2)</f>
        <v/>
      </c>
      <c r="C13" s="72"/>
      <c r="D13" s="28" t="str">
        <f>IF(B13="","",'8.FAN'!G2)</f>
        <v/>
      </c>
      <c r="E13" s="29" t="str">
        <f>IF(B13="","",'8.FAN'!$G$39)</f>
        <v/>
      </c>
      <c r="F13" s="29" t="str">
        <f>IF(B13="","",'8.FAN'!$B$27)</f>
        <v/>
      </c>
      <c r="G13" s="29" t="str">
        <f>IF(B13="","",'8.FAN'!$G$40)</f>
        <v/>
      </c>
    </row>
    <row r="14" spans="1:7" ht="24" thickBot="1">
      <c r="A14" s="73" t="s">
        <v>5</v>
      </c>
      <c r="B14" s="74"/>
      <c r="C14" s="75"/>
      <c r="D14" s="30"/>
      <c r="E14" s="30"/>
      <c r="F14" s="30"/>
      <c r="G14" s="31">
        <f>SUM(G6:G13)</f>
        <v>0</v>
      </c>
    </row>
    <row r="16" spans="1:7" s="22" customFormat="1" ht="26.25">
      <c r="B16" s="22" t="s">
        <v>36</v>
      </c>
    </row>
    <row r="17" spans="3:3" s="22" customFormat="1" ht="26.25">
      <c r="C17" s="22" t="s">
        <v>37</v>
      </c>
    </row>
    <row r="18" spans="3:3" s="22" customFormat="1" ht="26.25">
      <c r="C18" s="22" t="s">
        <v>66</v>
      </c>
    </row>
  </sheetData>
  <mergeCells count="10">
    <mergeCell ref="B12:C12"/>
    <mergeCell ref="B13:C13"/>
    <mergeCell ref="A14:C14"/>
    <mergeCell ref="B5:C5"/>
    <mergeCell ref="B6:C6"/>
    <mergeCell ref="B7:C7"/>
    <mergeCell ref="B10:C10"/>
    <mergeCell ref="B11:C11"/>
    <mergeCell ref="B8:C8"/>
    <mergeCell ref="B9:C9"/>
  </mergeCells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53B3C3-789E-42B5-B564-D7E6302062B8}">
  <dimension ref="A1:J58"/>
  <sheetViews>
    <sheetView tabSelected="1" zoomScale="150" zoomScaleNormal="150" workbookViewId="0">
      <selection activeCell="I36" sqref="I36"/>
    </sheetView>
  </sheetViews>
  <sheetFormatPr defaultColWidth="8.7109375" defaultRowHeight="23.25"/>
  <cols>
    <col min="1" max="1" width="20.85546875" style="36" customWidth="1"/>
    <col min="2" max="2" width="19.140625" style="36" customWidth="1"/>
    <col min="3" max="5" width="18.140625" style="36" customWidth="1"/>
    <col min="6" max="6" width="20.28515625" style="36" customWidth="1"/>
    <col min="7" max="7" width="18.140625" style="36" customWidth="1"/>
    <col min="8" max="8" width="24.5703125" style="36" customWidth="1"/>
    <col min="9" max="9" width="8.7109375" style="36"/>
    <col min="10" max="10" width="10.5703125" style="36" bestFit="1" customWidth="1"/>
    <col min="11" max="16384" width="8.7109375" style="36"/>
  </cols>
  <sheetData>
    <row r="1" spans="1:8">
      <c r="A1" s="36" t="s">
        <v>6</v>
      </c>
      <c r="B1" s="36" t="str">
        <f>สรุป!B1</f>
        <v>XXX</v>
      </c>
    </row>
    <row r="2" spans="1:8">
      <c r="A2" s="37" t="s">
        <v>0</v>
      </c>
      <c r="B2" s="36" t="s">
        <v>165</v>
      </c>
      <c r="F2" s="36" t="s">
        <v>18</v>
      </c>
      <c r="G2" s="36" t="s">
        <v>164</v>
      </c>
    </row>
    <row r="3" spans="1:8">
      <c r="A3" s="38" t="s">
        <v>86</v>
      </c>
    </row>
    <row r="4" spans="1:8">
      <c r="A4" s="39" t="s">
        <v>1</v>
      </c>
      <c r="B4" s="39" t="s">
        <v>58</v>
      </c>
      <c r="C4" s="39" t="s">
        <v>59</v>
      </c>
      <c r="D4" s="39" t="s">
        <v>45</v>
      </c>
      <c r="E4" s="39" t="s">
        <v>61</v>
      </c>
      <c r="F4" s="39" t="s">
        <v>62</v>
      </c>
      <c r="G4" s="39" t="s">
        <v>51</v>
      </c>
      <c r="H4" s="39" t="s">
        <v>147</v>
      </c>
    </row>
    <row r="5" spans="1:8">
      <c r="A5" s="40" t="s">
        <v>63</v>
      </c>
      <c r="B5" s="40" t="s">
        <v>169</v>
      </c>
      <c r="C5" s="40">
        <v>400</v>
      </c>
      <c r="D5" s="40">
        <v>1</v>
      </c>
      <c r="E5" s="40">
        <v>0.65</v>
      </c>
      <c r="F5" s="57">
        <v>90</v>
      </c>
      <c r="G5" s="40">
        <v>4000</v>
      </c>
      <c r="H5" s="41">
        <f>IF(D5="","",C5*D5*E5*F5*G5/(100))</f>
        <v>936000</v>
      </c>
    </row>
    <row r="6" spans="1:8">
      <c r="A6" s="42"/>
      <c r="B6" s="42"/>
      <c r="C6" s="42"/>
      <c r="D6" s="42"/>
      <c r="E6" s="42"/>
      <c r="F6" s="42"/>
      <c r="G6" s="42"/>
      <c r="H6" s="41" t="str">
        <f t="shared" ref="H6:H8" si="0">IF(D6="","",C6*D6*E6*F6*G6/(100))</f>
        <v/>
      </c>
    </row>
    <row r="7" spans="1:8">
      <c r="A7" s="42"/>
      <c r="B7" s="42"/>
      <c r="C7" s="42"/>
      <c r="D7" s="42"/>
      <c r="E7" s="42"/>
      <c r="F7" s="42"/>
      <c r="G7" s="42"/>
      <c r="H7" s="41" t="str">
        <f t="shared" si="0"/>
        <v/>
      </c>
    </row>
    <row r="8" spans="1:8">
      <c r="A8" s="42"/>
      <c r="B8" s="42"/>
      <c r="C8" s="42"/>
      <c r="D8" s="42"/>
      <c r="E8" s="42"/>
      <c r="F8" s="42"/>
      <c r="G8" s="42"/>
      <c r="H8" s="41" t="str">
        <f t="shared" si="0"/>
        <v/>
      </c>
    </row>
    <row r="9" spans="1:8">
      <c r="A9" s="48" t="s">
        <v>5</v>
      </c>
      <c r="B9" s="47"/>
      <c r="C9" s="60"/>
      <c r="D9" s="61">
        <f>SUM(D5:D8)</f>
        <v>1</v>
      </c>
      <c r="E9" s="60"/>
      <c r="F9" s="60"/>
      <c r="G9" s="60"/>
      <c r="H9" s="62">
        <f>SUM(H5:H8)</f>
        <v>936000</v>
      </c>
    </row>
    <row r="10" spans="1:8">
      <c r="A10" s="65"/>
      <c r="B10" s="66"/>
      <c r="C10" s="64"/>
      <c r="D10" s="64"/>
      <c r="E10" s="64"/>
      <c r="F10" s="64"/>
      <c r="G10" s="64"/>
      <c r="H10" s="67"/>
    </row>
    <row r="11" spans="1:8">
      <c r="A11" s="63" t="s">
        <v>1</v>
      </c>
      <c r="B11" s="63" t="s">
        <v>77</v>
      </c>
      <c r="C11" s="63" t="s">
        <v>76</v>
      </c>
      <c r="D11" s="63" t="s">
        <v>45</v>
      </c>
      <c r="E11" s="63" t="s">
        <v>156</v>
      </c>
      <c r="F11" s="63" t="s">
        <v>62</v>
      </c>
      <c r="G11" s="63" t="s">
        <v>51</v>
      </c>
      <c r="H11" s="63" t="s">
        <v>147</v>
      </c>
    </row>
    <row r="12" spans="1:8">
      <c r="A12" s="40" t="s">
        <v>172</v>
      </c>
      <c r="B12" s="40" t="s">
        <v>171</v>
      </c>
      <c r="C12" s="40">
        <v>30</v>
      </c>
      <c r="D12" s="40">
        <v>5</v>
      </c>
      <c r="E12" s="40">
        <v>82</v>
      </c>
      <c r="F12" s="55">
        <v>80</v>
      </c>
      <c r="G12" s="40">
        <v>4000</v>
      </c>
      <c r="H12" s="41">
        <f>IF(D12="","",C12*D12*F12*G12/(E12))</f>
        <v>585365.85365853657</v>
      </c>
    </row>
    <row r="13" spans="1:8">
      <c r="A13" s="42"/>
      <c r="B13" s="42"/>
      <c r="C13" s="42"/>
      <c r="D13" s="42"/>
      <c r="E13" s="42"/>
      <c r="F13" s="42"/>
      <c r="G13" s="42"/>
      <c r="H13" s="41" t="str">
        <f t="shared" ref="H13:H18" si="1">IF(D13="","",C13*D13*F13*G13/(E13))</f>
        <v/>
      </c>
    </row>
    <row r="14" spans="1:8">
      <c r="A14" s="42"/>
      <c r="B14" s="42"/>
      <c r="C14" s="42"/>
      <c r="D14" s="42"/>
      <c r="E14" s="42"/>
      <c r="F14" s="42"/>
      <c r="G14" s="42"/>
      <c r="H14" s="41" t="str">
        <f t="shared" si="1"/>
        <v/>
      </c>
    </row>
    <row r="15" spans="1:8">
      <c r="A15" s="42"/>
      <c r="B15" s="42"/>
      <c r="C15" s="42"/>
      <c r="D15" s="42"/>
      <c r="E15" s="42"/>
      <c r="F15" s="42"/>
      <c r="G15" s="42"/>
      <c r="H15" s="41" t="str">
        <f t="shared" si="1"/>
        <v/>
      </c>
    </row>
    <row r="16" spans="1:8">
      <c r="A16" s="42"/>
      <c r="B16" s="42"/>
      <c r="C16" s="42"/>
      <c r="D16" s="42"/>
      <c r="E16" s="42"/>
      <c r="F16" s="42"/>
      <c r="G16" s="42"/>
      <c r="H16" s="41" t="str">
        <f t="shared" si="1"/>
        <v/>
      </c>
    </row>
    <row r="17" spans="1:8">
      <c r="A17" s="42"/>
      <c r="B17" s="42"/>
      <c r="C17" s="42"/>
      <c r="D17" s="42"/>
      <c r="E17" s="42"/>
      <c r="F17" s="42"/>
      <c r="G17" s="42"/>
      <c r="H17" s="41" t="str">
        <f t="shared" si="1"/>
        <v/>
      </c>
    </row>
    <row r="18" spans="1:8">
      <c r="A18" s="42"/>
      <c r="B18" s="42"/>
      <c r="C18" s="42"/>
      <c r="D18" s="42"/>
      <c r="E18" s="42"/>
      <c r="F18" s="42"/>
      <c r="G18" s="42"/>
      <c r="H18" s="41" t="str">
        <f t="shared" si="1"/>
        <v/>
      </c>
    </row>
    <row r="19" spans="1:8">
      <c r="A19" s="48" t="s">
        <v>5</v>
      </c>
      <c r="B19" s="48"/>
      <c r="C19" s="44"/>
      <c r="D19" s="45">
        <f>SUM(D12:D18)</f>
        <v>5</v>
      </c>
      <c r="E19" s="44"/>
      <c r="F19" s="44"/>
      <c r="G19" s="44"/>
      <c r="H19" s="41">
        <f>SUM(H12:H18)</f>
        <v>585365.85365853657</v>
      </c>
    </row>
    <row r="20" spans="1:8">
      <c r="A20" s="48" t="s">
        <v>167</v>
      </c>
      <c r="B20" s="68"/>
      <c r="C20" s="69"/>
      <c r="D20" s="69"/>
      <c r="E20" s="69"/>
      <c r="F20" s="69"/>
      <c r="G20" s="70"/>
      <c r="H20" s="41">
        <f>H9+H19</f>
        <v>1521365.8536585364</v>
      </c>
    </row>
    <row r="21" spans="1:8">
      <c r="A21" s="36" t="s">
        <v>170</v>
      </c>
    </row>
    <row r="24" spans="1:8">
      <c r="A24" s="38" t="s">
        <v>176</v>
      </c>
    </row>
    <row r="25" spans="1:8">
      <c r="A25" s="39" t="s">
        <v>1</v>
      </c>
      <c r="B25" s="39" t="s">
        <v>77</v>
      </c>
      <c r="C25" s="39" t="s">
        <v>76</v>
      </c>
      <c r="D25" s="39" t="s">
        <v>45</v>
      </c>
      <c r="E25" s="39" t="s">
        <v>156</v>
      </c>
      <c r="F25" s="39" t="s">
        <v>62</v>
      </c>
      <c r="G25" s="39" t="s">
        <v>51</v>
      </c>
      <c r="H25" s="39" t="s">
        <v>147</v>
      </c>
    </row>
    <row r="26" spans="1:8">
      <c r="A26" s="40" t="s">
        <v>172</v>
      </c>
      <c r="B26" s="40" t="s">
        <v>171</v>
      </c>
      <c r="C26" s="40">
        <v>30</v>
      </c>
      <c r="D26" s="40">
        <v>5</v>
      </c>
      <c r="E26" s="40">
        <v>85</v>
      </c>
      <c r="F26" s="55">
        <f>F12</f>
        <v>80</v>
      </c>
      <c r="G26" s="55">
        <f>G12</f>
        <v>4000</v>
      </c>
      <c r="H26" s="41">
        <f>IF(D26="","",C26*D26*F26*G26/(E26))</f>
        <v>564705.8823529412</v>
      </c>
    </row>
    <row r="27" spans="1:8">
      <c r="A27" s="42"/>
      <c r="B27" s="42"/>
      <c r="C27" s="42"/>
      <c r="D27" s="42"/>
      <c r="E27" s="42"/>
      <c r="F27" s="42"/>
      <c r="G27" s="42"/>
      <c r="H27" s="41" t="str">
        <f t="shared" ref="H27:H32" si="2">IF(D27="","",C27*D27*F27*G27/(E27))</f>
        <v/>
      </c>
    </row>
    <row r="28" spans="1:8">
      <c r="A28" s="42"/>
      <c r="B28" s="42"/>
      <c r="C28" s="42"/>
      <c r="D28" s="42"/>
      <c r="E28" s="42"/>
      <c r="F28" s="42"/>
      <c r="G28" s="42"/>
      <c r="H28" s="41" t="str">
        <f t="shared" si="2"/>
        <v/>
      </c>
    </row>
    <row r="29" spans="1:8">
      <c r="A29" s="42"/>
      <c r="B29" s="42"/>
      <c r="C29" s="42"/>
      <c r="D29" s="42"/>
      <c r="E29" s="42"/>
      <c r="F29" s="42"/>
      <c r="G29" s="42"/>
      <c r="H29" s="41" t="str">
        <f t="shared" si="2"/>
        <v/>
      </c>
    </row>
    <row r="30" spans="1:8">
      <c r="A30" s="42"/>
      <c r="B30" s="42"/>
      <c r="C30" s="42"/>
      <c r="D30" s="42"/>
      <c r="E30" s="42"/>
      <c r="F30" s="42"/>
      <c r="G30" s="42"/>
      <c r="H30" s="41" t="str">
        <f t="shared" si="2"/>
        <v/>
      </c>
    </row>
    <row r="31" spans="1:8">
      <c r="A31" s="42"/>
      <c r="B31" s="42"/>
      <c r="C31" s="42"/>
      <c r="D31" s="42"/>
      <c r="E31" s="42"/>
      <c r="F31" s="42"/>
      <c r="G31" s="42"/>
      <c r="H31" s="41" t="str">
        <f t="shared" si="2"/>
        <v/>
      </c>
    </row>
    <row r="32" spans="1:8">
      <c r="A32" s="42"/>
      <c r="B32" s="42"/>
      <c r="C32" s="42"/>
      <c r="D32" s="42"/>
      <c r="E32" s="42"/>
      <c r="F32" s="42"/>
      <c r="G32" s="42"/>
      <c r="H32" s="41" t="str">
        <f t="shared" si="2"/>
        <v/>
      </c>
    </row>
    <row r="33" spans="1:10">
      <c r="A33" s="48" t="s">
        <v>5</v>
      </c>
      <c r="B33" s="48"/>
      <c r="C33" s="44"/>
      <c r="D33" s="45">
        <f>SUM(D26:D32)</f>
        <v>5</v>
      </c>
      <c r="E33" s="44"/>
      <c r="F33" s="44"/>
      <c r="G33" s="44"/>
      <c r="H33" s="41">
        <f>SUM(H26:H32)</f>
        <v>564705.8823529412</v>
      </c>
      <c r="J33" s="83"/>
    </row>
    <row r="35" spans="1:10">
      <c r="A35" s="38" t="s">
        <v>7</v>
      </c>
    </row>
    <row r="36" spans="1:10">
      <c r="A36" s="42" t="s">
        <v>16</v>
      </c>
      <c r="B36" s="48" t="s">
        <v>11</v>
      </c>
      <c r="C36" s="48" t="s">
        <v>12</v>
      </c>
      <c r="D36" s="48" t="s">
        <v>28</v>
      </c>
      <c r="E36" s="48" t="s">
        <v>12</v>
      </c>
      <c r="F36" s="48" t="s">
        <v>17</v>
      </c>
      <c r="G36" s="48" t="s">
        <v>12</v>
      </c>
    </row>
    <row r="37" spans="1:10">
      <c r="A37" s="42" t="s">
        <v>17</v>
      </c>
      <c r="B37" s="41">
        <f>H20-(H33+(H9-(H9*0.03)))</f>
        <v>48739.971305595245</v>
      </c>
      <c r="C37" s="48" t="s">
        <v>15</v>
      </c>
      <c r="D37" s="46">
        <v>4.5</v>
      </c>
      <c r="E37" s="48" t="s">
        <v>14</v>
      </c>
      <c r="F37" s="41">
        <f>B37*D37</f>
        <v>219329.8708751786</v>
      </c>
      <c r="G37" s="48" t="s">
        <v>13</v>
      </c>
    </row>
    <row r="39" spans="1:10">
      <c r="A39" s="38" t="s">
        <v>8</v>
      </c>
    </row>
    <row r="40" spans="1:10">
      <c r="A40" s="47" t="s">
        <v>166</v>
      </c>
      <c r="B40" s="47" t="s">
        <v>59</v>
      </c>
      <c r="C40" s="47" t="s">
        <v>3</v>
      </c>
      <c r="D40" s="80" t="s">
        <v>23</v>
      </c>
      <c r="E40" s="81"/>
      <c r="F40" s="82"/>
      <c r="G40" s="48" t="s">
        <v>22</v>
      </c>
    </row>
    <row r="41" spans="1:10">
      <c r="A41" s="49"/>
      <c r="B41" s="49"/>
      <c r="C41" s="49"/>
      <c r="D41" s="48" t="s">
        <v>24</v>
      </c>
      <c r="E41" s="48" t="s">
        <v>20</v>
      </c>
      <c r="F41" s="48" t="s">
        <v>21</v>
      </c>
      <c r="G41" s="50" t="s">
        <v>141</v>
      </c>
    </row>
    <row r="42" spans="1:10">
      <c r="A42" s="40" t="s">
        <v>168</v>
      </c>
      <c r="B42" s="40">
        <v>400</v>
      </c>
      <c r="C42" s="40">
        <v>1</v>
      </c>
      <c r="D42" s="56">
        <v>0</v>
      </c>
      <c r="E42" s="40">
        <v>0</v>
      </c>
      <c r="F42" s="51">
        <f>D42+E42</f>
        <v>0</v>
      </c>
      <c r="G42" s="52">
        <f>C42*F42</f>
        <v>0</v>
      </c>
    </row>
    <row r="43" spans="1:10">
      <c r="A43" s="42"/>
      <c r="B43" s="42"/>
      <c r="C43" s="42"/>
      <c r="D43" s="42"/>
      <c r="E43" s="42"/>
      <c r="F43" s="53">
        <f t="shared" ref="F43:F48" si="3">D43+E43</f>
        <v>0</v>
      </c>
      <c r="G43" s="52">
        <f t="shared" ref="G43:G48" si="4">C43*F43</f>
        <v>0</v>
      </c>
    </row>
    <row r="44" spans="1:10">
      <c r="A44" s="42"/>
      <c r="B44" s="42"/>
      <c r="C44" s="42"/>
      <c r="D44" s="42"/>
      <c r="E44" s="42"/>
      <c r="F44" s="53">
        <f t="shared" si="3"/>
        <v>0</v>
      </c>
      <c r="G44" s="52">
        <f t="shared" si="4"/>
        <v>0</v>
      </c>
    </row>
    <row r="45" spans="1:10">
      <c r="A45" s="42"/>
      <c r="B45" s="42"/>
      <c r="C45" s="42"/>
      <c r="D45" s="42"/>
      <c r="E45" s="42"/>
      <c r="F45" s="53">
        <f t="shared" si="3"/>
        <v>0</v>
      </c>
      <c r="G45" s="52">
        <f t="shared" si="4"/>
        <v>0</v>
      </c>
    </row>
    <row r="46" spans="1:10">
      <c r="A46" s="42"/>
      <c r="B46" s="42"/>
      <c r="C46" s="42"/>
      <c r="D46" s="42"/>
      <c r="E46" s="42"/>
      <c r="F46" s="53">
        <f t="shared" si="3"/>
        <v>0</v>
      </c>
      <c r="G46" s="52">
        <f t="shared" si="4"/>
        <v>0</v>
      </c>
    </row>
    <row r="47" spans="1:10">
      <c r="A47" s="42"/>
      <c r="B47" s="42"/>
      <c r="C47" s="42"/>
      <c r="D47" s="42"/>
      <c r="E47" s="42"/>
      <c r="F47" s="53">
        <f t="shared" si="3"/>
        <v>0</v>
      </c>
      <c r="G47" s="52">
        <f t="shared" si="4"/>
        <v>0</v>
      </c>
    </row>
    <row r="48" spans="1:10">
      <c r="A48" s="42"/>
      <c r="B48" s="42"/>
      <c r="C48" s="42"/>
      <c r="D48" s="42"/>
      <c r="E48" s="42"/>
      <c r="F48" s="53">
        <f t="shared" si="3"/>
        <v>0</v>
      </c>
      <c r="G48" s="52">
        <f t="shared" si="4"/>
        <v>0</v>
      </c>
    </row>
    <row r="49" spans="1:7">
      <c r="A49" s="48" t="s">
        <v>26</v>
      </c>
      <c r="B49" s="44"/>
      <c r="C49" s="44"/>
      <c r="D49" s="44"/>
      <c r="E49" s="44"/>
      <c r="F49" s="44"/>
      <c r="G49" s="52">
        <f>SUM(G42:G48)</f>
        <v>0</v>
      </c>
    </row>
    <row r="50" spans="1:7">
      <c r="A50" s="48" t="s">
        <v>25</v>
      </c>
      <c r="B50" s="44"/>
      <c r="C50" s="44"/>
      <c r="D50" s="44"/>
      <c r="E50" s="44"/>
      <c r="F50" s="54" t="s">
        <v>27</v>
      </c>
      <c r="G50" s="52">
        <f>G49*0.2</f>
        <v>0</v>
      </c>
    </row>
    <row r="53" spans="1:7">
      <c r="B53" s="36" t="s">
        <v>36</v>
      </c>
    </row>
    <row r="54" spans="1:7">
      <c r="C54" s="36" t="s">
        <v>175</v>
      </c>
    </row>
    <row r="55" spans="1:7">
      <c r="C55" s="36" t="s">
        <v>154</v>
      </c>
    </row>
    <row r="56" spans="1:7">
      <c r="C56" s="36" t="s">
        <v>173</v>
      </c>
    </row>
    <row r="57" spans="1:7">
      <c r="C57" s="36" t="s">
        <v>151</v>
      </c>
    </row>
    <row r="58" spans="1:7">
      <c r="C58" s="36" t="s">
        <v>174</v>
      </c>
    </row>
  </sheetData>
  <mergeCells count="1">
    <mergeCell ref="D40:F40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46"/>
  <sheetViews>
    <sheetView topLeftCell="A28" zoomScale="110" zoomScaleNormal="110" workbookViewId="0">
      <selection activeCell="F11" sqref="F11"/>
    </sheetView>
  </sheetViews>
  <sheetFormatPr defaultColWidth="8.7109375" defaultRowHeight="23.25"/>
  <cols>
    <col min="1" max="1" width="23.28515625" style="36" customWidth="1"/>
    <col min="2" max="2" width="18.42578125" style="36" customWidth="1"/>
    <col min="3" max="3" width="16" style="36" customWidth="1"/>
    <col min="4" max="4" width="16.7109375" style="36" customWidth="1"/>
    <col min="5" max="5" width="21" style="36" customWidth="1"/>
    <col min="6" max="6" width="12.42578125" style="36" customWidth="1"/>
    <col min="7" max="7" width="22.85546875" style="36" customWidth="1"/>
    <col min="8" max="16384" width="8.7109375" style="36"/>
  </cols>
  <sheetData>
    <row r="1" spans="1:7">
      <c r="A1" s="36" t="s">
        <v>6</v>
      </c>
      <c r="B1" s="36" t="str">
        <f>สรุป!B1</f>
        <v>XXX</v>
      </c>
    </row>
    <row r="2" spans="1:7">
      <c r="A2" s="37" t="s">
        <v>0</v>
      </c>
      <c r="B2" s="36" t="s">
        <v>47</v>
      </c>
      <c r="F2" s="36" t="s">
        <v>18</v>
      </c>
      <c r="G2" s="36" t="s">
        <v>19</v>
      </c>
    </row>
    <row r="3" spans="1:7">
      <c r="A3" s="38" t="s">
        <v>43</v>
      </c>
    </row>
    <row r="4" spans="1:7">
      <c r="A4" s="39" t="s">
        <v>1</v>
      </c>
      <c r="B4" s="39" t="s">
        <v>2</v>
      </c>
      <c r="C4" s="39" t="s">
        <v>3</v>
      </c>
      <c r="D4" s="39" t="s">
        <v>39</v>
      </c>
      <c r="E4" s="39" t="s">
        <v>49</v>
      </c>
      <c r="F4" s="39" t="s">
        <v>4</v>
      </c>
      <c r="G4" s="39" t="s">
        <v>38</v>
      </c>
    </row>
    <row r="5" spans="1:7">
      <c r="A5" s="40" t="s">
        <v>69</v>
      </c>
      <c r="B5" s="40" t="s">
        <v>68</v>
      </c>
      <c r="C5" s="40">
        <v>100</v>
      </c>
      <c r="D5" s="40">
        <v>36</v>
      </c>
      <c r="E5" s="40">
        <v>8</v>
      </c>
      <c r="F5" s="40">
        <v>365</v>
      </c>
      <c r="G5" s="41">
        <f>D5*C5*E5*F5/1000</f>
        <v>10512</v>
      </c>
    </row>
    <row r="6" spans="1:7">
      <c r="A6" s="42"/>
      <c r="B6" s="42"/>
      <c r="C6" s="42"/>
      <c r="D6" s="42"/>
      <c r="E6" s="42"/>
      <c r="F6" s="42"/>
      <c r="G6" s="41">
        <f t="shared" ref="G6:G11" si="0">D6*C6*E6*F6/1000</f>
        <v>0</v>
      </c>
    </row>
    <row r="7" spans="1:7">
      <c r="A7" s="42"/>
      <c r="B7" s="42"/>
      <c r="C7" s="42"/>
      <c r="D7" s="42"/>
      <c r="E7" s="42"/>
      <c r="F7" s="42"/>
      <c r="G7" s="41">
        <f t="shared" si="0"/>
        <v>0</v>
      </c>
    </row>
    <row r="8" spans="1:7">
      <c r="A8" s="42"/>
      <c r="B8" s="42"/>
      <c r="C8" s="42"/>
      <c r="D8" s="42"/>
      <c r="E8" s="42"/>
      <c r="F8" s="42"/>
      <c r="G8" s="41">
        <f t="shared" si="0"/>
        <v>0</v>
      </c>
    </row>
    <row r="9" spans="1:7">
      <c r="A9" s="42"/>
      <c r="B9" s="42"/>
      <c r="C9" s="42"/>
      <c r="D9" s="42"/>
      <c r="E9" s="42"/>
      <c r="F9" s="42"/>
      <c r="G9" s="41">
        <f t="shared" si="0"/>
        <v>0</v>
      </c>
    </row>
    <row r="10" spans="1:7">
      <c r="A10" s="42"/>
      <c r="B10" s="42"/>
      <c r="C10" s="42"/>
      <c r="D10" s="42"/>
      <c r="E10" s="42"/>
      <c r="F10" s="42"/>
      <c r="G10" s="41">
        <f t="shared" si="0"/>
        <v>0</v>
      </c>
    </row>
    <row r="11" spans="1:7">
      <c r="A11" s="42"/>
      <c r="B11" s="42"/>
      <c r="C11" s="42"/>
      <c r="D11" s="42"/>
      <c r="E11" s="42"/>
      <c r="F11" s="42"/>
      <c r="G11" s="41">
        <f t="shared" si="0"/>
        <v>0</v>
      </c>
    </row>
    <row r="12" spans="1:7">
      <c r="A12" s="43" t="s">
        <v>5</v>
      </c>
      <c r="B12" s="44"/>
      <c r="C12" s="45">
        <f>SUM(C5:C11)</f>
        <v>100</v>
      </c>
      <c r="D12" s="44"/>
      <c r="E12" s="44"/>
      <c r="F12" s="44"/>
      <c r="G12" s="41">
        <f>SUM(G5:G11)</f>
        <v>10512</v>
      </c>
    </row>
    <row r="14" spans="1:7">
      <c r="A14" s="38" t="s">
        <v>44</v>
      </c>
    </row>
    <row r="15" spans="1:7">
      <c r="A15" s="39" t="s">
        <v>1</v>
      </c>
      <c r="B15" s="39" t="s">
        <v>2</v>
      </c>
      <c r="C15" s="39" t="s">
        <v>3</v>
      </c>
      <c r="D15" s="39" t="s">
        <v>39</v>
      </c>
      <c r="E15" s="39" t="s">
        <v>49</v>
      </c>
      <c r="F15" s="39" t="s">
        <v>4</v>
      </c>
      <c r="G15" s="39" t="s">
        <v>148</v>
      </c>
    </row>
    <row r="16" spans="1:7">
      <c r="A16" s="40" t="s">
        <v>69</v>
      </c>
      <c r="B16" s="40" t="s">
        <v>127</v>
      </c>
      <c r="C16" s="40">
        <v>100</v>
      </c>
      <c r="D16" s="40">
        <v>18</v>
      </c>
      <c r="E16" s="40">
        <v>8</v>
      </c>
      <c r="F16" s="40">
        <v>365</v>
      </c>
      <c r="G16" s="41">
        <f>D16*C16*E16*F16/1000</f>
        <v>5256</v>
      </c>
    </row>
    <row r="17" spans="1:7">
      <c r="A17" s="42"/>
      <c r="B17" s="42"/>
      <c r="C17" s="42"/>
      <c r="D17" s="42"/>
      <c r="E17" s="42"/>
      <c r="F17" s="42"/>
      <c r="G17" s="41">
        <f t="shared" ref="G17:G22" si="1">D17*C17*E17*F17/1000</f>
        <v>0</v>
      </c>
    </row>
    <row r="18" spans="1:7">
      <c r="A18" s="42"/>
      <c r="B18" s="42"/>
      <c r="C18" s="42"/>
      <c r="D18" s="42"/>
      <c r="E18" s="42"/>
      <c r="F18" s="42"/>
      <c r="G18" s="41">
        <f t="shared" si="1"/>
        <v>0</v>
      </c>
    </row>
    <row r="19" spans="1:7">
      <c r="A19" s="42"/>
      <c r="B19" s="42"/>
      <c r="C19" s="42"/>
      <c r="D19" s="42"/>
      <c r="E19" s="42"/>
      <c r="F19" s="42"/>
      <c r="G19" s="41">
        <f t="shared" si="1"/>
        <v>0</v>
      </c>
    </row>
    <row r="20" spans="1:7">
      <c r="A20" s="42"/>
      <c r="B20" s="42"/>
      <c r="C20" s="42"/>
      <c r="D20" s="42"/>
      <c r="E20" s="42"/>
      <c r="F20" s="42"/>
      <c r="G20" s="41">
        <f t="shared" si="1"/>
        <v>0</v>
      </c>
    </row>
    <row r="21" spans="1:7">
      <c r="A21" s="42"/>
      <c r="B21" s="42"/>
      <c r="C21" s="42"/>
      <c r="D21" s="42"/>
      <c r="E21" s="42"/>
      <c r="F21" s="42"/>
      <c r="G21" s="41">
        <f t="shared" si="1"/>
        <v>0</v>
      </c>
    </row>
    <row r="22" spans="1:7">
      <c r="A22" s="42"/>
      <c r="B22" s="42"/>
      <c r="C22" s="42"/>
      <c r="D22" s="42"/>
      <c r="E22" s="42"/>
      <c r="F22" s="42"/>
      <c r="G22" s="41">
        <f t="shared" si="1"/>
        <v>0</v>
      </c>
    </row>
    <row r="23" spans="1:7">
      <c r="A23" s="43" t="s">
        <v>5</v>
      </c>
      <c r="B23" s="44"/>
      <c r="C23" s="45"/>
      <c r="D23" s="44"/>
      <c r="E23" s="44"/>
      <c r="F23" s="44"/>
      <c r="G23" s="41">
        <f>SUM(G16:G22)</f>
        <v>5256</v>
      </c>
    </row>
    <row r="25" spans="1:7">
      <c r="A25" s="38" t="s">
        <v>7</v>
      </c>
    </row>
    <row r="26" spans="1:7">
      <c r="A26" s="42" t="s">
        <v>16</v>
      </c>
      <c r="B26" s="43" t="s">
        <v>11</v>
      </c>
      <c r="C26" s="43" t="s">
        <v>12</v>
      </c>
      <c r="D26" s="43" t="s">
        <v>28</v>
      </c>
      <c r="E26" s="43" t="s">
        <v>12</v>
      </c>
      <c r="F26" s="43" t="s">
        <v>17</v>
      </c>
      <c r="G26" s="43" t="s">
        <v>12</v>
      </c>
    </row>
    <row r="27" spans="1:7">
      <c r="A27" s="42" t="s">
        <v>17</v>
      </c>
      <c r="B27" s="41">
        <f>G12-G23</f>
        <v>5256</v>
      </c>
      <c r="C27" s="43" t="s">
        <v>15</v>
      </c>
      <c r="D27" s="46">
        <f>สรุป!C2</f>
        <v>0</v>
      </c>
      <c r="E27" s="43" t="s">
        <v>14</v>
      </c>
      <c r="F27" s="41">
        <f>B27*D27</f>
        <v>0</v>
      </c>
      <c r="G27" s="43" t="s">
        <v>13</v>
      </c>
    </row>
    <row r="29" spans="1:7">
      <c r="A29" s="38" t="s">
        <v>8</v>
      </c>
    </row>
    <row r="30" spans="1:7">
      <c r="A30" s="47" t="s">
        <v>128</v>
      </c>
      <c r="B30" s="47" t="s">
        <v>10</v>
      </c>
      <c r="C30" s="47" t="s">
        <v>3</v>
      </c>
      <c r="D30" s="78" t="s">
        <v>23</v>
      </c>
      <c r="E30" s="78"/>
      <c r="F30" s="78"/>
      <c r="G30" s="43" t="s">
        <v>22</v>
      </c>
    </row>
    <row r="31" spans="1:7">
      <c r="A31" s="49"/>
      <c r="B31" s="49"/>
      <c r="C31" s="49"/>
      <c r="D31" s="43" t="s">
        <v>24</v>
      </c>
      <c r="E31" s="43" t="s">
        <v>20</v>
      </c>
      <c r="F31" s="43" t="s">
        <v>21</v>
      </c>
      <c r="G31" s="50" t="s">
        <v>141</v>
      </c>
    </row>
    <row r="32" spans="1:7">
      <c r="A32" s="40" t="s">
        <v>127</v>
      </c>
      <c r="B32" s="40">
        <v>18</v>
      </c>
      <c r="C32" s="40">
        <v>100</v>
      </c>
      <c r="D32" s="40">
        <v>0</v>
      </c>
      <c r="E32" s="40"/>
      <c r="F32" s="51">
        <f>D32+E32</f>
        <v>0</v>
      </c>
      <c r="G32" s="52">
        <f>C32*F32</f>
        <v>0</v>
      </c>
    </row>
    <row r="33" spans="1:7">
      <c r="A33" s="42"/>
      <c r="B33" s="42"/>
      <c r="C33" s="42"/>
      <c r="D33" s="42"/>
      <c r="E33" s="42"/>
      <c r="F33" s="53">
        <f t="shared" ref="F33:F38" si="2">D33+E33</f>
        <v>0</v>
      </c>
      <c r="G33" s="52">
        <f t="shared" ref="G33:G38" si="3">C33*F33</f>
        <v>0</v>
      </c>
    </row>
    <row r="34" spans="1:7">
      <c r="A34" s="42"/>
      <c r="B34" s="42"/>
      <c r="C34" s="42"/>
      <c r="D34" s="42"/>
      <c r="E34" s="42"/>
      <c r="F34" s="53">
        <f t="shared" si="2"/>
        <v>0</v>
      </c>
      <c r="G34" s="52">
        <f t="shared" si="3"/>
        <v>0</v>
      </c>
    </row>
    <row r="35" spans="1:7">
      <c r="A35" s="42"/>
      <c r="B35" s="42"/>
      <c r="C35" s="42"/>
      <c r="D35" s="42"/>
      <c r="E35" s="42"/>
      <c r="F35" s="53">
        <f t="shared" si="2"/>
        <v>0</v>
      </c>
      <c r="G35" s="52">
        <f t="shared" si="3"/>
        <v>0</v>
      </c>
    </row>
    <row r="36" spans="1:7">
      <c r="A36" s="42"/>
      <c r="B36" s="42"/>
      <c r="C36" s="42"/>
      <c r="D36" s="42"/>
      <c r="E36" s="42"/>
      <c r="F36" s="53">
        <f t="shared" si="2"/>
        <v>0</v>
      </c>
      <c r="G36" s="52">
        <f t="shared" si="3"/>
        <v>0</v>
      </c>
    </row>
    <row r="37" spans="1:7">
      <c r="A37" s="42"/>
      <c r="B37" s="42"/>
      <c r="C37" s="42"/>
      <c r="D37" s="42"/>
      <c r="E37" s="42"/>
      <c r="F37" s="53">
        <f t="shared" si="2"/>
        <v>0</v>
      </c>
      <c r="G37" s="52">
        <f t="shared" si="3"/>
        <v>0</v>
      </c>
    </row>
    <row r="38" spans="1:7">
      <c r="A38" s="42"/>
      <c r="B38" s="42"/>
      <c r="C38" s="42"/>
      <c r="D38" s="42"/>
      <c r="E38" s="42"/>
      <c r="F38" s="53">
        <f t="shared" si="2"/>
        <v>0</v>
      </c>
      <c r="G38" s="52">
        <f t="shared" si="3"/>
        <v>0</v>
      </c>
    </row>
    <row r="39" spans="1:7">
      <c r="A39" s="43" t="s">
        <v>26</v>
      </c>
      <c r="B39" s="44"/>
      <c r="C39" s="44"/>
      <c r="D39" s="44"/>
      <c r="E39" s="44"/>
      <c r="F39" s="44"/>
      <c r="G39" s="52">
        <f>SUM(G32:G38)</f>
        <v>0</v>
      </c>
    </row>
    <row r="40" spans="1:7">
      <c r="A40" s="43" t="s">
        <v>25</v>
      </c>
      <c r="B40" s="44"/>
      <c r="C40" s="44"/>
      <c r="D40" s="44"/>
      <c r="E40" s="44"/>
      <c r="F40" s="54" t="s">
        <v>27</v>
      </c>
      <c r="G40" s="52">
        <f>G39*0.2</f>
        <v>0</v>
      </c>
    </row>
    <row r="43" spans="1:7">
      <c r="B43" s="36" t="s">
        <v>36</v>
      </c>
    </row>
    <row r="44" spans="1:7">
      <c r="C44" s="36" t="s">
        <v>142</v>
      </c>
    </row>
    <row r="45" spans="1:7">
      <c r="C45" s="36" t="s">
        <v>143</v>
      </c>
    </row>
    <row r="46" spans="1:7">
      <c r="C46" s="36" t="s">
        <v>144</v>
      </c>
    </row>
  </sheetData>
  <mergeCells count="1">
    <mergeCell ref="D30:F30"/>
  </mergeCells>
  <pageMargins left="0.7" right="0.7" top="0.75" bottom="0.75" header="0.3" footer="0.3"/>
  <ignoredErrors>
    <ignoredError sqref="F40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46"/>
  <sheetViews>
    <sheetView topLeftCell="A40" zoomScale="160" zoomScaleNormal="160" workbookViewId="0">
      <selection activeCell="G15" sqref="G15"/>
    </sheetView>
  </sheetViews>
  <sheetFormatPr defaultColWidth="8.7109375" defaultRowHeight="23.25"/>
  <cols>
    <col min="1" max="1" width="18.140625" style="36" customWidth="1"/>
    <col min="2" max="2" width="18.28515625" style="36" customWidth="1"/>
    <col min="3" max="3" width="18.140625" style="36" customWidth="1"/>
    <col min="4" max="4" width="19.28515625" style="36" customWidth="1"/>
    <col min="5" max="5" width="20" style="36" customWidth="1"/>
    <col min="6" max="6" width="18.140625" style="36" customWidth="1"/>
    <col min="7" max="7" width="23.42578125" style="36" customWidth="1"/>
    <col min="8" max="8" width="18.140625" style="36" customWidth="1"/>
    <col min="9" max="16384" width="8.7109375" style="36"/>
  </cols>
  <sheetData>
    <row r="1" spans="1:7">
      <c r="A1" s="36" t="s">
        <v>6</v>
      </c>
      <c r="B1" s="36" t="str">
        <f>สรุป!B1</f>
        <v>XXX</v>
      </c>
    </row>
    <row r="2" spans="1:7">
      <c r="A2" s="37" t="s">
        <v>0</v>
      </c>
      <c r="B2" s="36" t="s">
        <v>114</v>
      </c>
      <c r="F2" s="36" t="s">
        <v>18</v>
      </c>
      <c r="G2" s="36" t="s">
        <v>115</v>
      </c>
    </row>
    <row r="3" spans="1:7">
      <c r="A3" s="38" t="s">
        <v>116</v>
      </c>
    </row>
    <row r="4" spans="1:7">
      <c r="A4" s="39" t="s">
        <v>1</v>
      </c>
      <c r="B4" s="39" t="s">
        <v>77</v>
      </c>
      <c r="C4" s="39" t="s">
        <v>76</v>
      </c>
      <c r="D4" s="39" t="s">
        <v>118</v>
      </c>
      <c r="E4" s="39" t="s">
        <v>49</v>
      </c>
      <c r="F4" s="39" t="s">
        <v>4</v>
      </c>
      <c r="G4" s="39" t="s">
        <v>38</v>
      </c>
    </row>
    <row r="5" spans="1:7">
      <c r="A5" s="40" t="s">
        <v>75</v>
      </c>
      <c r="B5" s="40" t="s">
        <v>121</v>
      </c>
      <c r="C5" s="40">
        <v>30</v>
      </c>
      <c r="D5" s="55">
        <v>0</v>
      </c>
      <c r="E5" s="55">
        <v>16</v>
      </c>
      <c r="F5" s="40">
        <v>300</v>
      </c>
      <c r="G5" s="41">
        <f>IF(D5="","",D5*E5*F5)</f>
        <v>0</v>
      </c>
    </row>
    <row r="6" spans="1:7">
      <c r="A6" s="42"/>
      <c r="B6" s="40" t="s">
        <v>122</v>
      </c>
      <c r="C6" s="40">
        <v>22</v>
      </c>
      <c r="D6" s="40">
        <v>0</v>
      </c>
      <c r="E6" s="40">
        <v>16</v>
      </c>
      <c r="F6" s="40">
        <v>300</v>
      </c>
      <c r="G6" s="41">
        <f t="shared" ref="G6:G11" si="0">IF(D6="","",D6*E6*F6)</f>
        <v>0</v>
      </c>
    </row>
    <row r="7" spans="1:7">
      <c r="A7" s="42"/>
      <c r="B7" s="42"/>
      <c r="C7" s="42"/>
      <c r="D7" s="42"/>
      <c r="E7" s="42"/>
      <c r="F7" s="42"/>
      <c r="G7" s="41" t="str">
        <f t="shared" si="0"/>
        <v/>
      </c>
    </row>
    <row r="8" spans="1:7">
      <c r="A8" s="42"/>
      <c r="B8" s="42"/>
      <c r="C8" s="42"/>
      <c r="D8" s="42"/>
      <c r="E8" s="42"/>
      <c r="F8" s="42"/>
      <c r="G8" s="41" t="str">
        <f t="shared" si="0"/>
        <v/>
      </c>
    </row>
    <row r="9" spans="1:7">
      <c r="A9" s="42"/>
      <c r="B9" s="42"/>
      <c r="C9" s="42"/>
      <c r="D9" s="42"/>
      <c r="E9" s="42"/>
      <c r="F9" s="42"/>
      <c r="G9" s="41" t="str">
        <f t="shared" si="0"/>
        <v/>
      </c>
    </row>
    <row r="10" spans="1:7">
      <c r="A10" s="42"/>
      <c r="B10" s="42"/>
      <c r="C10" s="42"/>
      <c r="D10" s="42"/>
      <c r="E10" s="42"/>
      <c r="F10" s="42"/>
      <c r="G10" s="41" t="str">
        <f t="shared" si="0"/>
        <v/>
      </c>
    </row>
    <row r="11" spans="1:7">
      <c r="A11" s="42"/>
      <c r="B11" s="42"/>
      <c r="C11" s="42"/>
      <c r="D11" s="42"/>
      <c r="E11" s="42"/>
      <c r="F11" s="42"/>
      <c r="G11" s="41" t="str">
        <f t="shared" si="0"/>
        <v/>
      </c>
    </row>
    <row r="12" spans="1:7">
      <c r="A12" s="43" t="s">
        <v>5</v>
      </c>
      <c r="B12" s="43"/>
      <c r="C12" s="44"/>
      <c r="D12" s="44"/>
      <c r="E12" s="44"/>
      <c r="F12" s="44"/>
      <c r="G12" s="41">
        <f>SUM(G5:G11)</f>
        <v>0</v>
      </c>
    </row>
    <row r="14" spans="1:7">
      <c r="A14" s="38" t="s">
        <v>117</v>
      </c>
    </row>
    <row r="15" spans="1:7">
      <c r="A15" s="39" t="s">
        <v>1</v>
      </c>
      <c r="B15" s="39" t="s">
        <v>119</v>
      </c>
      <c r="C15" s="39" t="s">
        <v>76</v>
      </c>
      <c r="D15" s="39" t="s">
        <v>118</v>
      </c>
      <c r="E15" s="39" t="s">
        <v>49</v>
      </c>
      <c r="F15" s="39" t="s">
        <v>4</v>
      </c>
      <c r="G15" s="39" t="s">
        <v>147</v>
      </c>
    </row>
    <row r="16" spans="1:7">
      <c r="A16" s="40" t="s">
        <v>75</v>
      </c>
      <c r="B16" s="40" t="s">
        <v>121</v>
      </c>
      <c r="C16" s="40">
        <v>30</v>
      </c>
      <c r="D16" s="55">
        <v>0</v>
      </c>
      <c r="E16" s="55">
        <v>16</v>
      </c>
      <c r="F16" s="40">
        <v>300</v>
      </c>
      <c r="G16" s="41">
        <f>IF(D16="","",D16*E16*F16)</f>
        <v>0</v>
      </c>
    </row>
    <row r="17" spans="1:7">
      <c r="A17" s="42"/>
      <c r="B17" s="40" t="s">
        <v>122</v>
      </c>
      <c r="C17" s="40">
        <v>22</v>
      </c>
      <c r="D17" s="40">
        <v>0</v>
      </c>
      <c r="E17" s="40">
        <v>16</v>
      </c>
      <c r="F17" s="40">
        <v>300</v>
      </c>
      <c r="G17" s="41">
        <f t="shared" ref="G17:G22" si="1">IF(D17="","",D17*E17*F17)</f>
        <v>0</v>
      </c>
    </row>
    <row r="18" spans="1:7">
      <c r="A18" s="42"/>
      <c r="B18" s="42"/>
      <c r="C18" s="42"/>
      <c r="D18" s="42"/>
      <c r="E18" s="42"/>
      <c r="F18" s="42"/>
      <c r="G18" s="41" t="str">
        <f t="shared" si="1"/>
        <v/>
      </c>
    </row>
    <row r="19" spans="1:7">
      <c r="A19" s="42"/>
      <c r="B19" s="42"/>
      <c r="C19" s="42"/>
      <c r="D19" s="42"/>
      <c r="E19" s="42"/>
      <c r="F19" s="42"/>
      <c r="G19" s="41" t="str">
        <f t="shared" si="1"/>
        <v/>
      </c>
    </row>
    <row r="20" spans="1:7">
      <c r="A20" s="42"/>
      <c r="B20" s="42"/>
      <c r="C20" s="42"/>
      <c r="D20" s="42"/>
      <c r="E20" s="42"/>
      <c r="F20" s="42"/>
      <c r="G20" s="41" t="str">
        <f t="shared" si="1"/>
        <v/>
      </c>
    </row>
    <row r="21" spans="1:7">
      <c r="A21" s="42"/>
      <c r="B21" s="42"/>
      <c r="C21" s="42"/>
      <c r="D21" s="42"/>
      <c r="E21" s="42"/>
      <c r="F21" s="42"/>
      <c r="G21" s="41" t="str">
        <f t="shared" si="1"/>
        <v/>
      </c>
    </row>
    <row r="22" spans="1:7">
      <c r="A22" s="42"/>
      <c r="B22" s="42"/>
      <c r="C22" s="42"/>
      <c r="D22" s="42"/>
      <c r="E22" s="42"/>
      <c r="F22" s="42"/>
      <c r="G22" s="41" t="str">
        <f t="shared" si="1"/>
        <v/>
      </c>
    </row>
    <row r="23" spans="1:7">
      <c r="A23" s="43" t="s">
        <v>5</v>
      </c>
      <c r="B23" s="43"/>
      <c r="C23" s="44"/>
      <c r="D23" s="44"/>
      <c r="E23" s="44"/>
      <c r="F23" s="44"/>
      <c r="G23" s="41">
        <f>SUM(G16:G22)</f>
        <v>0</v>
      </c>
    </row>
    <row r="25" spans="1:7">
      <c r="A25" s="38" t="s">
        <v>7</v>
      </c>
    </row>
    <row r="26" spans="1:7">
      <c r="A26" s="42" t="s">
        <v>16</v>
      </c>
      <c r="B26" s="43" t="s">
        <v>11</v>
      </c>
      <c r="C26" s="43" t="s">
        <v>12</v>
      </c>
      <c r="D26" s="43" t="s">
        <v>28</v>
      </c>
      <c r="E26" s="43" t="s">
        <v>12</v>
      </c>
      <c r="F26" s="43" t="s">
        <v>17</v>
      </c>
      <c r="G26" s="43" t="s">
        <v>12</v>
      </c>
    </row>
    <row r="27" spans="1:7">
      <c r="A27" s="42" t="s">
        <v>17</v>
      </c>
      <c r="B27" s="41">
        <f>G12-G23</f>
        <v>0</v>
      </c>
      <c r="C27" s="43" t="s">
        <v>15</v>
      </c>
      <c r="D27" s="46">
        <f>สรุป!C2</f>
        <v>0</v>
      </c>
      <c r="E27" s="43" t="s">
        <v>14</v>
      </c>
      <c r="F27" s="41">
        <f>B27*D27</f>
        <v>0</v>
      </c>
      <c r="G27" s="43" t="s">
        <v>13</v>
      </c>
    </row>
    <row r="29" spans="1:7">
      <c r="A29" s="38" t="s">
        <v>8</v>
      </c>
    </row>
    <row r="30" spans="1:7">
      <c r="A30" s="47" t="s">
        <v>88</v>
      </c>
      <c r="B30" s="47" t="s">
        <v>76</v>
      </c>
      <c r="C30" s="47" t="s">
        <v>3</v>
      </c>
      <c r="D30" s="78" t="s">
        <v>23</v>
      </c>
      <c r="E30" s="78"/>
      <c r="F30" s="78"/>
      <c r="G30" s="43" t="s">
        <v>22</v>
      </c>
    </row>
    <row r="31" spans="1:7">
      <c r="A31" s="49"/>
      <c r="B31" s="49"/>
      <c r="C31" s="49"/>
      <c r="D31" s="43" t="s">
        <v>24</v>
      </c>
      <c r="E31" s="43" t="s">
        <v>20</v>
      </c>
      <c r="F31" s="43" t="s">
        <v>21</v>
      </c>
      <c r="G31" s="50" t="s">
        <v>141</v>
      </c>
    </row>
    <row r="32" spans="1:7">
      <c r="A32" s="40" t="s">
        <v>123</v>
      </c>
      <c r="B32" s="40">
        <v>30</v>
      </c>
      <c r="C32" s="40">
        <v>1</v>
      </c>
      <c r="D32" s="56">
        <v>0</v>
      </c>
      <c r="E32" s="56"/>
      <c r="F32" s="51">
        <f>D32+E32</f>
        <v>0</v>
      </c>
      <c r="G32" s="52">
        <f>C32*F32</f>
        <v>0</v>
      </c>
    </row>
    <row r="33" spans="1:7">
      <c r="A33" s="40" t="s">
        <v>124</v>
      </c>
      <c r="B33" s="40">
        <v>22</v>
      </c>
      <c r="C33" s="40">
        <v>1</v>
      </c>
      <c r="D33" s="56">
        <v>0</v>
      </c>
      <c r="E33" s="56">
        <v>0</v>
      </c>
      <c r="F33" s="51">
        <f t="shared" ref="F33:F38" si="2">D33+E33</f>
        <v>0</v>
      </c>
      <c r="G33" s="52">
        <f t="shared" ref="G33:G38" si="3">C33*F33</f>
        <v>0</v>
      </c>
    </row>
    <row r="34" spans="1:7">
      <c r="A34" s="42"/>
      <c r="B34" s="42"/>
      <c r="C34" s="42"/>
      <c r="D34" s="42"/>
      <c r="E34" s="42"/>
      <c r="F34" s="53">
        <f t="shared" si="2"/>
        <v>0</v>
      </c>
      <c r="G34" s="52">
        <f t="shared" si="3"/>
        <v>0</v>
      </c>
    </row>
    <row r="35" spans="1:7">
      <c r="A35" s="42"/>
      <c r="B35" s="42"/>
      <c r="C35" s="42"/>
      <c r="D35" s="42"/>
      <c r="E35" s="42"/>
      <c r="F35" s="53">
        <f t="shared" si="2"/>
        <v>0</v>
      </c>
      <c r="G35" s="52">
        <f t="shared" si="3"/>
        <v>0</v>
      </c>
    </row>
    <row r="36" spans="1:7">
      <c r="A36" s="42"/>
      <c r="B36" s="42"/>
      <c r="C36" s="42"/>
      <c r="D36" s="42"/>
      <c r="E36" s="42"/>
      <c r="F36" s="53">
        <f t="shared" si="2"/>
        <v>0</v>
      </c>
      <c r="G36" s="52">
        <f t="shared" si="3"/>
        <v>0</v>
      </c>
    </row>
    <row r="37" spans="1:7">
      <c r="A37" s="42"/>
      <c r="B37" s="42"/>
      <c r="C37" s="42"/>
      <c r="D37" s="42"/>
      <c r="E37" s="42"/>
      <c r="F37" s="53">
        <f t="shared" si="2"/>
        <v>0</v>
      </c>
      <c r="G37" s="52">
        <f t="shared" si="3"/>
        <v>0</v>
      </c>
    </row>
    <row r="38" spans="1:7">
      <c r="A38" s="42"/>
      <c r="B38" s="42"/>
      <c r="C38" s="42"/>
      <c r="D38" s="42"/>
      <c r="E38" s="42"/>
      <c r="F38" s="53">
        <f t="shared" si="2"/>
        <v>0</v>
      </c>
      <c r="G38" s="52">
        <f t="shared" si="3"/>
        <v>0</v>
      </c>
    </row>
    <row r="39" spans="1:7">
      <c r="A39" s="43" t="s">
        <v>26</v>
      </c>
      <c r="B39" s="44"/>
      <c r="C39" s="44"/>
      <c r="D39" s="44"/>
      <c r="E39" s="44"/>
      <c r="F39" s="44"/>
      <c r="G39" s="52">
        <f>SUM(G32:G38)</f>
        <v>0</v>
      </c>
    </row>
    <row r="40" spans="1:7">
      <c r="A40" s="43" t="s">
        <v>25</v>
      </c>
      <c r="B40" s="44"/>
      <c r="C40" s="44"/>
      <c r="D40" s="44"/>
      <c r="E40" s="44"/>
      <c r="F40" s="54" t="s">
        <v>27</v>
      </c>
      <c r="G40" s="52">
        <f>G39*0.2</f>
        <v>0</v>
      </c>
    </row>
    <row r="43" spans="1:7">
      <c r="B43" s="36" t="s">
        <v>36</v>
      </c>
    </row>
    <row r="44" spans="1:7">
      <c r="C44" s="36" t="s">
        <v>145</v>
      </c>
    </row>
    <row r="45" spans="1:7">
      <c r="C45" s="36" t="s">
        <v>143</v>
      </c>
    </row>
    <row r="46" spans="1:7">
      <c r="C46" s="36" t="s">
        <v>146</v>
      </c>
    </row>
  </sheetData>
  <mergeCells count="1">
    <mergeCell ref="D30:F30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48"/>
  <sheetViews>
    <sheetView zoomScale="130" zoomScaleNormal="130" workbookViewId="0">
      <selection activeCell="G50" sqref="G50"/>
    </sheetView>
  </sheetViews>
  <sheetFormatPr defaultColWidth="8.7109375" defaultRowHeight="23.25"/>
  <cols>
    <col min="1" max="1" width="22" style="36" customWidth="1"/>
    <col min="2" max="2" width="22.85546875" style="36" customWidth="1"/>
    <col min="3" max="3" width="16" style="36" customWidth="1"/>
    <col min="4" max="4" width="19.85546875" style="36" customWidth="1"/>
    <col min="5" max="5" width="15" style="36" customWidth="1"/>
    <col min="6" max="6" width="22.140625" style="36" customWidth="1"/>
    <col min="7" max="7" width="19.42578125" style="36" customWidth="1"/>
    <col min="8" max="8" width="25" style="36" customWidth="1"/>
    <col min="9" max="16384" width="8.7109375" style="36"/>
  </cols>
  <sheetData>
    <row r="1" spans="1:8">
      <c r="A1" s="36" t="s">
        <v>6</v>
      </c>
      <c r="B1" s="36" t="str">
        <f>สรุป!B1</f>
        <v>XXX</v>
      </c>
    </row>
    <row r="2" spans="1:8">
      <c r="A2" s="37" t="s">
        <v>0</v>
      </c>
      <c r="B2" s="36" t="s">
        <v>48</v>
      </c>
      <c r="F2" s="36" t="s">
        <v>18</v>
      </c>
      <c r="G2" s="36" t="s">
        <v>40</v>
      </c>
    </row>
    <row r="3" spans="1:8">
      <c r="A3" s="38" t="s">
        <v>41</v>
      </c>
    </row>
    <row r="4" spans="1:8">
      <c r="A4" s="39" t="s">
        <v>1</v>
      </c>
      <c r="B4" s="39" t="s">
        <v>46</v>
      </c>
      <c r="C4" s="39" t="s">
        <v>54</v>
      </c>
      <c r="D4" s="39" t="s">
        <v>45</v>
      </c>
      <c r="E4" s="39" t="s">
        <v>56</v>
      </c>
      <c r="F4" s="39" t="s">
        <v>50</v>
      </c>
      <c r="G4" s="39" t="s">
        <v>51</v>
      </c>
      <c r="H4" s="39" t="s">
        <v>147</v>
      </c>
    </row>
    <row r="5" spans="1:8">
      <c r="A5" s="40" t="s">
        <v>70</v>
      </c>
      <c r="B5" s="40" t="s">
        <v>52</v>
      </c>
      <c r="C5" s="40">
        <v>12000</v>
      </c>
      <c r="D5" s="40">
        <v>1</v>
      </c>
      <c r="E5" s="40">
        <v>10</v>
      </c>
      <c r="F5" s="57">
        <v>0.7</v>
      </c>
      <c r="G5" s="40">
        <v>4000</v>
      </c>
      <c r="H5" s="41">
        <f>IF(D5="","",C5*D5*F5*G5/(E5*1000))</f>
        <v>3360</v>
      </c>
    </row>
    <row r="6" spans="1:8">
      <c r="A6" s="42"/>
      <c r="B6" s="42"/>
      <c r="C6" s="42"/>
      <c r="D6" s="42"/>
      <c r="E6" s="42"/>
      <c r="F6" s="42"/>
      <c r="G6" s="42"/>
      <c r="H6" s="41" t="str">
        <f t="shared" ref="H6:H11" si="0">IF(D6="","",C6*D6*F6*G6/(E6*1000))</f>
        <v/>
      </c>
    </row>
    <row r="7" spans="1:8">
      <c r="A7" s="42"/>
      <c r="B7" s="42"/>
      <c r="C7" s="42"/>
      <c r="D7" s="42"/>
      <c r="E7" s="42"/>
      <c r="F7" s="42"/>
      <c r="G7" s="42"/>
      <c r="H7" s="41" t="str">
        <f t="shared" si="0"/>
        <v/>
      </c>
    </row>
    <row r="8" spans="1:8">
      <c r="A8" s="42"/>
      <c r="B8" s="42"/>
      <c r="C8" s="42"/>
      <c r="D8" s="42"/>
      <c r="E8" s="42"/>
      <c r="F8" s="42"/>
      <c r="G8" s="42"/>
      <c r="H8" s="41" t="str">
        <f t="shared" si="0"/>
        <v/>
      </c>
    </row>
    <row r="9" spans="1:8">
      <c r="A9" s="42"/>
      <c r="B9" s="42"/>
      <c r="C9" s="42"/>
      <c r="D9" s="42"/>
      <c r="E9" s="42"/>
      <c r="F9" s="42"/>
      <c r="G9" s="42"/>
      <c r="H9" s="41" t="str">
        <f t="shared" si="0"/>
        <v/>
      </c>
    </row>
    <row r="10" spans="1:8">
      <c r="A10" s="42"/>
      <c r="B10" s="42"/>
      <c r="C10" s="42"/>
      <c r="D10" s="42"/>
      <c r="E10" s="42"/>
      <c r="F10" s="42"/>
      <c r="G10" s="42"/>
      <c r="H10" s="41" t="str">
        <f t="shared" si="0"/>
        <v/>
      </c>
    </row>
    <row r="11" spans="1:8">
      <c r="A11" s="42"/>
      <c r="B11" s="42"/>
      <c r="C11" s="42"/>
      <c r="D11" s="42"/>
      <c r="E11" s="42"/>
      <c r="F11" s="42"/>
      <c r="G11" s="42"/>
      <c r="H11" s="41" t="str">
        <f t="shared" si="0"/>
        <v/>
      </c>
    </row>
    <row r="12" spans="1:8">
      <c r="A12" s="43" t="s">
        <v>5</v>
      </c>
      <c r="B12" s="43"/>
      <c r="C12" s="44"/>
      <c r="D12" s="45">
        <f>SUM(D5:D11)</f>
        <v>1</v>
      </c>
      <c r="E12" s="44"/>
      <c r="F12" s="44"/>
      <c r="G12" s="44"/>
      <c r="H12" s="41">
        <f>SUM(H5:H11)</f>
        <v>3360</v>
      </c>
    </row>
    <row r="14" spans="1:8">
      <c r="A14" s="38" t="s">
        <v>42</v>
      </c>
    </row>
    <row r="15" spans="1:8">
      <c r="A15" s="39" t="s">
        <v>1</v>
      </c>
      <c r="B15" s="39" t="s">
        <v>46</v>
      </c>
      <c r="C15" s="39" t="s">
        <v>54</v>
      </c>
      <c r="D15" s="39" t="s">
        <v>45</v>
      </c>
      <c r="E15" s="39" t="s">
        <v>55</v>
      </c>
      <c r="F15" s="39" t="s">
        <v>50</v>
      </c>
      <c r="G15" s="39" t="s">
        <v>51</v>
      </c>
      <c r="H15" s="39" t="s">
        <v>147</v>
      </c>
    </row>
    <row r="16" spans="1:8">
      <c r="A16" s="40" t="s">
        <v>70</v>
      </c>
      <c r="B16" s="40" t="s">
        <v>53</v>
      </c>
      <c r="C16" s="40">
        <v>12000</v>
      </c>
      <c r="D16" s="40">
        <v>1</v>
      </c>
      <c r="E16" s="40">
        <v>19</v>
      </c>
      <c r="F16" s="57">
        <v>0.7</v>
      </c>
      <c r="G16" s="40">
        <v>4000</v>
      </c>
      <c r="H16" s="41">
        <f>IF(D16="","",C16*D16*F16*G16/(E16*1000))</f>
        <v>1768.421052631579</v>
      </c>
    </row>
    <row r="17" spans="1:8">
      <c r="A17" s="42"/>
      <c r="B17" s="42"/>
      <c r="C17" s="42"/>
      <c r="D17" s="42"/>
      <c r="E17" s="42"/>
      <c r="F17" s="42"/>
      <c r="G17" s="42"/>
      <c r="H17" s="41" t="str">
        <f t="shared" ref="H17:H22" si="1">IF(D17="","",C17*D17*F17*G17/(E17*1000))</f>
        <v/>
      </c>
    </row>
    <row r="18" spans="1:8">
      <c r="A18" s="42"/>
      <c r="B18" s="42"/>
      <c r="C18" s="42"/>
      <c r="D18" s="42"/>
      <c r="E18" s="42"/>
      <c r="F18" s="42"/>
      <c r="G18" s="42"/>
      <c r="H18" s="41" t="str">
        <f t="shared" si="1"/>
        <v/>
      </c>
    </row>
    <row r="19" spans="1:8">
      <c r="A19" s="42"/>
      <c r="B19" s="42"/>
      <c r="C19" s="42"/>
      <c r="D19" s="42"/>
      <c r="E19" s="42"/>
      <c r="F19" s="42"/>
      <c r="G19" s="42"/>
      <c r="H19" s="41" t="str">
        <f t="shared" si="1"/>
        <v/>
      </c>
    </row>
    <row r="20" spans="1:8">
      <c r="A20" s="42"/>
      <c r="B20" s="42"/>
      <c r="C20" s="42"/>
      <c r="D20" s="42"/>
      <c r="E20" s="42"/>
      <c r="F20" s="42"/>
      <c r="G20" s="42"/>
      <c r="H20" s="41" t="str">
        <f t="shared" si="1"/>
        <v/>
      </c>
    </row>
    <row r="21" spans="1:8">
      <c r="A21" s="42"/>
      <c r="B21" s="42"/>
      <c r="C21" s="42"/>
      <c r="D21" s="42"/>
      <c r="E21" s="42"/>
      <c r="F21" s="42"/>
      <c r="G21" s="42"/>
      <c r="H21" s="41" t="str">
        <f t="shared" si="1"/>
        <v/>
      </c>
    </row>
    <row r="22" spans="1:8">
      <c r="A22" s="42"/>
      <c r="B22" s="42"/>
      <c r="C22" s="42"/>
      <c r="D22" s="42"/>
      <c r="E22" s="42"/>
      <c r="F22" s="42"/>
      <c r="G22" s="42"/>
      <c r="H22" s="41" t="str">
        <f t="shared" si="1"/>
        <v/>
      </c>
    </row>
    <row r="23" spans="1:8">
      <c r="A23" s="43" t="s">
        <v>5</v>
      </c>
      <c r="B23" s="43"/>
      <c r="C23" s="44"/>
      <c r="D23" s="45">
        <f>SUM(D16:D22)</f>
        <v>1</v>
      </c>
      <c r="E23" s="44"/>
      <c r="F23" s="44"/>
      <c r="G23" s="44"/>
      <c r="H23" s="41">
        <f>SUM(H16:H22)</f>
        <v>1768.421052631579</v>
      </c>
    </row>
    <row r="25" spans="1:8">
      <c r="A25" s="38" t="s">
        <v>7</v>
      </c>
    </row>
    <row r="26" spans="1:8">
      <c r="A26" s="42" t="s">
        <v>16</v>
      </c>
      <c r="B26" s="43" t="s">
        <v>11</v>
      </c>
      <c r="C26" s="43" t="s">
        <v>12</v>
      </c>
      <c r="D26" s="43" t="s">
        <v>28</v>
      </c>
      <c r="E26" s="43" t="s">
        <v>12</v>
      </c>
      <c r="F26" s="43" t="s">
        <v>17</v>
      </c>
      <c r="G26" s="43" t="s">
        <v>12</v>
      </c>
    </row>
    <row r="27" spans="1:8">
      <c r="A27" s="42" t="s">
        <v>17</v>
      </c>
      <c r="B27" s="58">
        <f>H12-H23</f>
        <v>1591.578947368421</v>
      </c>
      <c r="C27" s="43" t="s">
        <v>15</v>
      </c>
      <c r="D27" s="46">
        <f>สรุป!C2</f>
        <v>0</v>
      </c>
      <c r="E27" s="43" t="s">
        <v>14</v>
      </c>
      <c r="F27" s="58">
        <f>B27*D27</f>
        <v>0</v>
      </c>
      <c r="G27" s="43" t="s">
        <v>13</v>
      </c>
    </row>
    <row r="29" spans="1:8">
      <c r="A29" s="38" t="s">
        <v>8</v>
      </c>
    </row>
    <row r="30" spans="1:8">
      <c r="A30" s="47" t="s">
        <v>46</v>
      </c>
      <c r="B30" s="47" t="s">
        <v>54</v>
      </c>
      <c r="C30" s="47" t="s">
        <v>3</v>
      </c>
      <c r="D30" s="78" t="s">
        <v>23</v>
      </c>
      <c r="E30" s="78"/>
      <c r="F30" s="78"/>
      <c r="G30" s="43" t="s">
        <v>22</v>
      </c>
    </row>
    <row r="31" spans="1:8">
      <c r="A31" s="49"/>
      <c r="B31" s="49"/>
      <c r="C31" s="49"/>
      <c r="D31" s="43" t="s">
        <v>24</v>
      </c>
      <c r="E31" s="43" t="s">
        <v>20</v>
      </c>
      <c r="F31" s="43" t="s">
        <v>21</v>
      </c>
      <c r="G31" s="50" t="s">
        <v>141</v>
      </c>
    </row>
    <row r="32" spans="1:8">
      <c r="A32" s="40" t="s">
        <v>53</v>
      </c>
      <c r="B32" s="40">
        <v>12000</v>
      </c>
      <c r="C32" s="40">
        <v>1</v>
      </c>
      <c r="D32" s="40"/>
      <c r="E32" s="40">
        <v>0</v>
      </c>
      <c r="F32" s="51">
        <f>D32+E32</f>
        <v>0</v>
      </c>
      <c r="G32" s="52">
        <f>C32*F32</f>
        <v>0</v>
      </c>
    </row>
    <row r="33" spans="1:7">
      <c r="A33" s="42"/>
      <c r="B33" s="42"/>
      <c r="C33" s="42"/>
      <c r="D33" s="42"/>
      <c r="E33" s="42"/>
      <c r="F33" s="53">
        <f t="shared" ref="F33:F38" si="2">D33+E33</f>
        <v>0</v>
      </c>
      <c r="G33" s="52">
        <f t="shared" ref="G33:G38" si="3">C33*F33</f>
        <v>0</v>
      </c>
    </row>
    <row r="34" spans="1:7">
      <c r="A34" s="42"/>
      <c r="B34" s="42"/>
      <c r="C34" s="42"/>
      <c r="D34" s="42"/>
      <c r="E34" s="42"/>
      <c r="F34" s="53">
        <f t="shared" si="2"/>
        <v>0</v>
      </c>
      <c r="G34" s="52">
        <f t="shared" si="3"/>
        <v>0</v>
      </c>
    </row>
    <row r="35" spans="1:7">
      <c r="A35" s="42"/>
      <c r="B35" s="42"/>
      <c r="C35" s="42"/>
      <c r="D35" s="42"/>
      <c r="E35" s="42"/>
      <c r="F35" s="53">
        <f t="shared" si="2"/>
        <v>0</v>
      </c>
      <c r="G35" s="52">
        <f t="shared" si="3"/>
        <v>0</v>
      </c>
    </row>
    <row r="36" spans="1:7">
      <c r="A36" s="42"/>
      <c r="B36" s="42"/>
      <c r="C36" s="42"/>
      <c r="D36" s="42"/>
      <c r="E36" s="42"/>
      <c r="F36" s="53">
        <f t="shared" si="2"/>
        <v>0</v>
      </c>
      <c r="G36" s="52">
        <f t="shared" si="3"/>
        <v>0</v>
      </c>
    </row>
    <row r="37" spans="1:7">
      <c r="A37" s="42"/>
      <c r="B37" s="42"/>
      <c r="C37" s="42"/>
      <c r="D37" s="42"/>
      <c r="E37" s="42"/>
      <c r="F37" s="53">
        <f t="shared" si="2"/>
        <v>0</v>
      </c>
      <c r="G37" s="52">
        <f t="shared" si="3"/>
        <v>0</v>
      </c>
    </row>
    <row r="38" spans="1:7">
      <c r="A38" s="42"/>
      <c r="B38" s="42"/>
      <c r="C38" s="42"/>
      <c r="D38" s="42"/>
      <c r="E38" s="42"/>
      <c r="F38" s="53">
        <f t="shared" si="2"/>
        <v>0</v>
      </c>
      <c r="G38" s="52">
        <f t="shared" si="3"/>
        <v>0</v>
      </c>
    </row>
    <row r="39" spans="1:7">
      <c r="A39" s="43" t="s">
        <v>26</v>
      </c>
      <c r="B39" s="44"/>
      <c r="C39" s="44"/>
      <c r="D39" s="44"/>
      <c r="E39" s="44"/>
      <c r="F39" s="44"/>
      <c r="G39" s="52">
        <f>SUM(G32:G38)</f>
        <v>0</v>
      </c>
    </row>
    <row r="40" spans="1:7">
      <c r="A40" s="43" t="s">
        <v>25</v>
      </c>
      <c r="B40" s="44"/>
      <c r="C40" s="44"/>
      <c r="D40" s="44"/>
      <c r="E40" s="44"/>
      <c r="F40" s="54" t="s">
        <v>27</v>
      </c>
      <c r="G40" s="52">
        <f>G39*0.2</f>
        <v>0</v>
      </c>
    </row>
    <row r="43" spans="1:7">
      <c r="B43" s="36" t="s">
        <v>36</v>
      </c>
    </row>
    <row r="44" spans="1:7">
      <c r="C44" s="36" t="s">
        <v>149</v>
      </c>
    </row>
    <row r="45" spans="1:7">
      <c r="C45" s="36" t="s">
        <v>150</v>
      </c>
    </row>
    <row r="46" spans="1:7">
      <c r="C46" s="36" t="s">
        <v>131</v>
      </c>
    </row>
    <row r="47" spans="1:7">
      <c r="C47" s="36" t="s">
        <v>151</v>
      </c>
    </row>
    <row r="48" spans="1:7">
      <c r="C48" s="36" t="s">
        <v>152</v>
      </c>
    </row>
  </sheetData>
  <mergeCells count="1">
    <mergeCell ref="D30:F30"/>
  </mergeCells>
  <pageMargins left="0.7" right="0.7" top="0.75" bottom="0.75" header="0.3" footer="0.3"/>
  <ignoredErrors>
    <ignoredError sqref="F40" numberStoredAsText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H48"/>
  <sheetViews>
    <sheetView zoomScale="150" zoomScaleNormal="150" workbookViewId="0">
      <selection activeCell="H16" sqref="H16"/>
    </sheetView>
  </sheetViews>
  <sheetFormatPr defaultColWidth="8.7109375" defaultRowHeight="23.25"/>
  <cols>
    <col min="1" max="1" width="20.85546875" style="36" customWidth="1"/>
    <col min="2" max="2" width="19.140625" style="36" customWidth="1"/>
    <col min="3" max="5" width="18.140625" style="36" customWidth="1"/>
    <col min="6" max="6" width="20.28515625" style="36" customWidth="1"/>
    <col min="7" max="7" width="18.140625" style="36" customWidth="1"/>
    <col min="8" max="8" width="24.5703125" style="36" customWidth="1"/>
    <col min="9" max="16384" width="8.7109375" style="36"/>
  </cols>
  <sheetData>
    <row r="1" spans="1:8">
      <c r="A1" s="36" t="s">
        <v>6</v>
      </c>
      <c r="B1" s="36" t="str">
        <f>สรุป!B1</f>
        <v>XXX</v>
      </c>
    </row>
    <row r="2" spans="1:8">
      <c r="A2" s="37" t="s">
        <v>0</v>
      </c>
      <c r="B2" s="36" t="s">
        <v>57</v>
      </c>
      <c r="F2" s="36" t="s">
        <v>18</v>
      </c>
      <c r="G2" s="36" t="s">
        <v>125</v>
      </c>
    </row>
    <row r="3" spans="1:8">
      <c r="A3" s="38" t="s">
        <v>64</v>
      </c>
    </row>
    <row r="4" spans="1:8">
      <c r="A4" s="39" t="s">
        <v>1</v>
      </c>
      <c r="B4" s="39" t="s">
        <v>58</v>
      </c>
      <c r="C4" s="39" t="s">
        <v>59</v>
      </c>
      <c r="D4" s="39" t="s">
        <v>45</v>
      </c>
      <c r="E4" s="39" t="s">
        <v>61</v>
      </c>
      <c r="F4" s="39" t="s">
        <v>62</v>
      </c>
      <c r="G4" s="39" t="s">
        <v>51</v>
      </c>
      <c r="H4" s="39" t="s">
        <v>147</v>
      </c>
    </row>
    <row r="5" spans="1:8">
      <c r="A5" s="40" t="s">
        <v>63</v>
      </c>
      <c r="B5" s="40" t="s">
        <v>60</v>
      </c>
      <c r="C5" s="40">
        <v>400</v>
      </c>
      <c r="D5" s="40">
        <v>1</v>
      </c>
      <c r="E5" s="40">
        <v>0.65</v>
      </c>
      <c r="F5" s="57">
        <v>90</v>
      </c>
      <c r="G5" s="40">
        <v>4000</v>
      </c>
      <c r="H5" s="41">
        <f>IF(D5="","",C5*D5*E5*F5*G5/(100))</f>
        <v>936000</v>
      </c>
    </row>
    <row r="6" spans="1:8">
      <c r="A6" s="42"/>
      <c r="B6" s="42"/>
      <c r="C6" s="42"/>
      <c r="D6" s="42"/>
      <c r="E6" s="42"/>
      <c r="F6" s="42"/>
      <c r="G6" s="42"/>
      <c r="H6" s="41" t="str">
        <f t="shared" ref="H6:H11" si="0">IF(D6="","",C6*D6*E6*F6*G6/(100))</f>
        <v/>
      </c>
    </row>
    <row r="7" spans="1:8">
      <c r="A7" s="42"/>
      <c r="B7" s="42"/>
      <c r="C7" s="42"/>
      <c r="D7" s="42"/>
      <c r="E7" s="42"/>
      <c r="F7" s="42"/>
      <c r="G7" s="42"/>
      <c r="H7" s="41" t="str">
        <f t="shared" si="0"/>
        <v/>
      </c>
    </row>
    <row r="8" spans="1:8">
      <c r="A8" s="42"/>
      <c r="B8" s="42"/>
      <c r="C8" s="42"/>
      <c r="D8" s="42"/>
      <c r="E8" s="42"/>
      <c r="F8" s="42"/>
      <c r="G8" s="42"/>
      <c r="H8" s="41" t="str">
        <f t="shared" si="0"/>
        <v/>
      </c>
    </row>
    <row r="9" spans="1:8">
      <c r="A9" s="42"/>
      <c r="B9" s="42"/>
      <c r="C9" s="42"/>
      <c r="D9" s="42"/>
      <c r="E9" s="42"/>
      <c r="F9" s="42"/>
      <c r="G9" s="42"/>
      <c r="H9" s="41" t="str">
        <f t="shared" si="0"/>
        <v/>
      </c>
    </row>
    <row r="10" spans="1:8">
      <c r="A10" s="42"/>
      <c r="B10" s="42"/>
      <c r="C10" s="42"/>
      <c r="D10" s="42"/>
      <c r="E10" s="42"/>
      <c r="F10" s="42"/>
      <c r="G10" s="42"/>
      <c r="H10" s="41" t="str">
        <f t="shared" si="0"/>
        <v/>
      </c>
    </row>
    <row r="11" spans="1:8">
      <c r="A11" s="42"/>
      <c r="B11" s="42"/>
      <c r="C11" s="42"/>
      <c r="D11" s="42"/>
      <c r="E11" s="42"/>
      <c r="F11" s="42"/>
      <c r="G11" s="42"/>
      <c r="H11" s="41" t="str">
        <f t="shared" si="0"/>
        <v/>
      </c>
    </row>
    <row r="12" spans="1:8">
      <c r="A12" s="43" t="s">
        <v>5</v>
      </c>
      <c r="B12" s="43"/>
      <c r="C12" s="44"/>
      <c r="D12" s="45">
        <f>SUM(D5:D11)</f>
        <v>1</v>
      </c>
      <c r="E12" s="44"/>
      <c r="F12" s="44"/>
      <c r="G12" s="44"/>
      <c r="H12" s="41">
        <f>SUM(H5:H11)</f>
        <v>936000</v>
      </c>
    </row>
    <row r="14" spans="1:8">
      <c r="A14" s="38" t="s">
        <v>65</v>
      </c>
    </row>
    <row r="15" spans="1:8">
      <c r="A15" s="39" t="s">
        <v>1</v>
      </c>
      <c r="B15" s="39" t="s">
        <v>58</v>
      </c>
      <c r="C15" s="39" t="s">
        <v>59</v>
      </c>
      <c r="D15" s="39" t="s">
        <v>45</v>
      </c>
      <c r="E15" s="39" t="s">
        <v>61</v>
      </c>
      <c r="F15" s="39" t="s">
        <v>62</v>
      </c>
      <c r="G15" s="39" t="s">
        <v>51</v>
      </c>
      <c r="H15" s="39" t="s">
        <v>147</v>
      </c>
    </row>
    <row r="16" spans="1:8">
      <c r="A16" s="40" t="s">
        <v>63</v>
      </c>
      <c r="B16" s="40" t="s">
        <v>134</v>
      </c>
      <c r="C16" s="40">
        <v>400</v>
      </c>
      <c r="D16" s="40">
        <v>1</v>
      </c>
      <c r="E16" s="40">
        <v>0.43</v>
      </c>
      <c r="F16" s="57">
        <v>90</v>
      </c>
      <c r="G16" s="40">
        <v>4000</v>
      </c>
      <c r="H16" s="41">
        <f>IF(D16="","",C16*D16*E16*F16*G16/(100))</f>
        <v>619200</v>
      </c>
    </row>
    <row r="17" spans="1:8">
      <c r="A17" s="42"/>
      <c r="B17" s="42"/>
      <c r="C17" s="42"/>
      <c r="D17" s="42"/>
      <c r="E17" s="42"/>
      <c r="F17" s="42"/>
      <c r="G17" s="42"/>
      <c r="H17" s="41" t="str">
        <f t="shared" ref="H17:H22" si="1">IF(D17="","",C17*D17*E17*F17*G17/(100))</f>
        <v/>
      </c>
    </row>
    <row r="18" spans="1:8">
      <c r="A18" s="42"/>
      <c r="B18" s="42"/>
      <c r="C18" s="42"/>
      <c r="D18" s="42"/>
      <c r="E18" s="42"/>
      <c r="F18" s="42"/>
      <c r="G18" s="42"/>
      <c r="H18" s="41" t="str">
        <f t="shared" si="1"/>
        <v/>
      </c>
    </row>
    <row r="19" spans="1:8">
      <c r="A19" s="42"/>
      <c r="B19" s="42"/>
      <c r="C19" s="42"/>
      <c r="D19" s="42"/>
      <c r="E19" s="42"/>
      <c r="F19" s="42"/>
      <c r="G19" s="42"/>
      <c r="H19" s="41" t="str">
        <f t="shared" si="1"/>
        <v/>
      </c>
    </row>
    <row r="20" spans="1:8">
      <c r="A20" s="42"/>
      <c r="B20" s="42"/>
      <c r="C20" s="42"/>
      <c r="D20" s="42"/>
      <c r="E20" s="42"/>
      <c r="F20" s="42"/>
      <c r="G20" s="42"/>
      <c r="H20" s="41" t="str">
        <f t="shared" si="1"/>
        <v/>
      </c>
    </row>
    <row r="21" spans="1:8">
      <c r="A21" s="42"/>
      <c r="B21" s="42"/>
      <c r="C21" s="42"/>
      <c r="D21" s="42"/>
      <c r="E21" s="42"/>
      <c r="F21" s="42"/>
      <c r="G21" s="42"/>
      <c r="H21" s="41" t="str">
        <f t="shared" si="1"/>
        <v/>
      </c>
    </row>
    <row r="22" spans="1:8">
      <c r="A22" s="42"/>
      <c r="B22" s="42"/>
      <c r="C22" s="42"/>
      <c r="D22" s="42"/>
      <c r="E22" s="42"/>
      <c r="F22" s="42"/>
      <c r="G22" s="42"/>
      <c r="H22" s="41" t="str">
        <f t="shared" si="1"/>
        <v/>
      </c>
    </row>
    <row r="23" spans="1:8">
      <c r="A23" s="43" t="s">
        <v>5</v>
      </c>
      <c r="B23" s="43"/>
      <c r="C23" s="44"/>
      <c r="D23" s="45"/>
      <c r="E23" s="44"/>
      <c r="F23" s="44"/>
      <c r="G23" s="44"/>
      <c r="H23" s="41">
        <f>SUM(H16:H22)</f>
        <v>619200</v>
      </c>
    </row>
    <row r="25" spans="1:8">
      <c r="A25" s="38" t="s">
        <v>7</v>
      </c>
    </row>
    <row r="26" spans="1:8">
      <c r="A26" s="42" t="s">
        <v>16</v>
      </c>
      <c r="B26" s="43" t="s">
        <v>11</v>
      </c>
      <c r="C26" s="43" t="s">
        <v>12</v>
      </c>
      <c r="D26" s="43" t="s">
        <v>28</v>
      </c>
      <c r="E26" s="43" t="s">
        <v>12</v>
      </c>
      <c r="F26" s="43" t="s">
        <v>17</v>
      </c>
      <c r="G26" s="43" t="s">
        <v>12</v>
      </c>
    </row>
    <row r="27" spans="1:8">
      <c r="A27" s="42" t="s">
        <v>17</v>
      </c>
      <c r="B27" s="58">
        <f>H12-H23</f>
        <v>316800</v>
      </c>
      <c r="C27" s="43" t="s">
        <v>15</v>
      </c>
      <c r="D27" s="46">
        <f>สรุป!C2</f>
        <v>0</v>
      </c>
      <c r="E27" s="43" t="s">
        <v>14</v>
      </c>
      <c r="F27" s="41">
        <f>B27*D27</f>
        <v>0</v>
      </c>
      <c r="G27" s="43" t="s">
        <v>13</v>
      </c>
    </row>
    <row r="29" spans="1:8">
      <c r="A29" s="38" t="s">
        <v>8</v>
      </c>
    </row>
    <row r="30" spans="1:8">
      <c r="A30" s="47" t="s">
        <v>58</v>
      </c>
      <c r="B30" s="47" t="s">
        <v>59</v>
      </c>
      <c r="C30" s="47" t="s">
        <v>3</v>
      </c>
      <c r="D30" s="78" t="s">
        <v>23</v>
      </c>
      <c r="E30" s="78"/>
      <c r="F30" s="78"/>
      <c r="G30" s="43" t="s">
        <v>22</v>
      </c>
    </row>
    <row r="31" spans="1:8">
      <c r="A31" s="49"/>
      <c r="B31" s="49"/>
      <c r="C31" s="49"/>
      <c r="D31" s="43" t="s">
        <v>24</v>
      </c>
      <c r="E31" s="43" t="s">
        <v>20</v>
      </c>
      <c r="F31" s="43" t="s">
        <v>21</v>
      </c>
      <c r="G31" s="50" t="s">
        <v>141</v>
      </c>
    </row>
    <row r="32" spans="1:8">
      <c r="A32" s="40" t="s">
        <v>134</v>
      </c>
      <c r="B32" s="40">
        <v>400</v>
      </c>
      <c r="C32" s="40">
        <v>1</v>
      </c>
      <c r="D32" s="56">
        <v>0</v>
      </c>
      <c r="E32" s="40">
        <v>0</v>
      </c>
      <c r="F32" s="51">
        <f>D32+E32</f>
        <v>0</v>
      </c>
      <c r="G32" s="52">
        <f>C32*F32</f>
        <v>0</v>
      </c>
    </row>
    <row r="33" spans="1:7">
      <c r="A33" s="42"/>
      <c r="B33" s="42"/>
      <c r="C33" s="42"/>
      <c r="D33" s="42"/>
      <c r="E33" s="42"/>
      <c r="F33" s="53">
        <f t="shared" ref="F33:F38" si="2">D33+E33</f>
        <v>0</v>
      </c>
      <c r="G33" s="52">
        <f t="shared" ref="G33:G38" si="3">C33*F33</f>
        <v>0</v>
      </c>
    </row>
    <row r="34" spans="1:7">
      <c r="A34" s="42"/>
      <c r="B34" s="42"/>
      <c r="C34" s="42"/>
      <c r="D34" s="42"/>
      <c r="E34" s="42"/>
      <c r="F34" s="53">
        <f t="shared" si="2"/>
        <v>0</v>
      </c>
      <c r="G34" s="52">
        <f t="shared" si="3"/>
        <v>0</v>
      </c>
    </row>
    <row r="35" spans="1:7">
      <c r="A35" s="42"/>
      <c r="B35" s="42"/>
      <c r="C35" s="42"/>
      <c r="D35" s="42"/>
      <c r="E35" s="42"/>
      <c r="F35" s="53">
        <f t="shared" si="2"/>
        <v>0</v>
      </c>
      <c r="G35" s="52">
        <f t="shared" si="3"/>
        <v>0</v>
      </c>
    </row>
    <row r="36" spans="1:7">
      <c r="A36" s="42"/>
      <c r="B36" s="42"/>
      <c r="C36" s="42"/>
      <c r="D36" s="42"/>
      <c r="E36" s="42"/>
      <c r="F36" s="53">
        <f t="shared" si="2"/>
        <v>0</v>
      </c>
      <c r="G36" s="52">
        <f t="shared" si="3"/>
        <v>0</v>
      </c>
    </row>
    <row r="37" spans="1:7">
      <c r="A37" s="42"/>
      <c r="B37" s="42"/>
      <c r="C37" s="42"/>
      <c r="D37" s="42"/>
      <c r="E37" s="42"/>
      <c r="F37" s="53">
        <f t="shared" si="2"/>
        <v>0</v>
      </c>
      <c r="G37" s="52">
        <f t="shared" si="3"/>
        <v>0</v>
      </c>
    </row>
    <row r="38" spans="1:7">
      <c r="A38" s="42"/>
      <c r="B38" s="42"/>
      <c r="C38" s="42"/>
      <c r="D38" s="42"/>
      <c r="E38" s="42"/>
      <c r="F38" s="53">
        <f t="shared" si="2"/>
        <v>0</v>
      </c>
      <c r="G38" s="52">
        <f t="shared" si="3"/>
        <v>0</v>
      </c>
    </row>
    <row r="39" spans="1:7">
      <c r="A39" s="43" t="s">
        <v>26</v>
      </c>
      <c r="B39" s="44"/>
      <c r="C39" s="44"/>
      <c r="D39" s="44"/>
      <c r="E39" s="44"/>
      <c r="F39" s="44"/>
      <c r="G39" s="52">
        <f>SUM(G32:G38)</f>
        <v>0</v>
      </c>
    </row>
    <row r="40" spans="1:7">
      <c r="A40" s="43" t="s">
        <v>25</v>
      </c>
      <c r="B40" s="44"/>
      <c r="C40" s="44"/>
      <c r="D40" s="44"/>
      <c r="E40" s="44"/>
      <c r="F40" s="54" t="s">
        <v>27</v>
      </c>
      <c r="G40" s="52">
        <f>G39*0.2</f>
        <v>0</v>
      </c>
    </row>
    <row r="43" spans="1:7">
      <c r="B43" s="36" t="s">
        <v>36</v>
      </c>
    </row>
    <row r="44" spans="1:7">
      <c r="C44" s="36" t="s">
        <v>153</v>
      </c>
    </row>
    <row r="45" spans="1:7">
      <c r="C45" s="36" t="s">
        <v>154</v>
      </c>
    </row>
    <row r="46" spans="1:7">
      <c r="C46" s="36" t="s">
        <v>130</v>
      </c>
    </row>
    <row r="47" spans="1:7">
      <c r="C47" s="36" t="s">
        <v>151</v>
      </c>
    </row>
    <row r="48" spans="1:7">
      <c r="C48" s="36" t="s">
        <v>155</v>
      </c>
    </row>
  </sheetData>
  <mergeCells count="1">
    <mergeCell ref="D30:F30"/>
  </mergeCells>
  <pageMargins left="0.7" right="0.7" top="0.75" bottom="0.75" header="0.3" footer="0.3"/>
  <ignoredErrors>
    <ignoredError sqref="F40" numberStoredAsText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48"/>
  <sheetViews>
    <sheetView zoomScale="150" zoomScaleNormal="150" workbookViewId="0">
      <selection activeCell="A4" sqref="A4:H12"/>
    </sheetView>
  </sheetViews>
  <sheetFormatPr defaultColWidth="8.7109375" defaultRowHeight="23.25"/>
  <cols>
    <col min="1" max="1" width="21.85546875" style="36" customWidth="1"/>
    <col min="2" max="2" width="19.7109375" style="36" customWidth="1"/>
    <col min="3" max="5" width="18.140625" style="36" customWidth="1"/>
    <col min="6" max="6" width="19.85546875" style="36" customWidth="1"/>
    <col min="7" max="7" width="18.140625" style="36" customWidth="1"/>
    <col min="8" max="8" width="22.7109375" style="36" customWidth="1"/>
    <col min="9" max="16384" width="8.7109375" style="36"/>
  </cols>
  <sheetData>
    <row r="1" spans="1:8">
      <c r="A1" s="36" t="s">
        <v>6</v>
      </c>
      <c r="B1" s="36" t="str">
        <f>สรุป!B1</f>
        <v>XXX</v>
      </c>
    </row>
    <row r="2" spans="1:8">
      <c r="A2" s="37" t="s">
        <v>0</v>
      </c>
      <c r="B2" s="36" t="s">
        <v>72</v>
      </c>
      <c r="F2" s="36" t="s">
        <v>18</v>
      </c>
      <c r="G2" s="36" t="s">
        <v>71</v>
      </c>
    </row>
    <row r="3" spans="1:8">
      <c r="A3" s="38" t="s">
        <v>73</v>
      </c>
    </row>
    <row r="4" spans="1:8">
      <c r="A4" s="39" t="s">
        <v>1</v>
      </c>
      <c r="B4" s="39" t="s">
        <v>77</v>
      </c>
      <c r="C4" s="39" t="s">
        <v>76</v>
      </c>
      <c r="D4" s="39" t="s">
        <v>45</v>
      </c>
      <c r="E4" s="39" t="s">
        <v>156</v>
      </c>
      <c r="F4" s="39" t="s">
        <v>62</v>
      </c>
      <c r="G4" s="39" t="s">
        <v>51</v>
      </c>
      <c r="H4" s="39" t="s">
        <v>147</v>
      </c>
    </row>
    <row r="5" spans="1:8">
      <c r="A5" s="40" t="s">
        <v>75</v>
      </c>
      <c r="B5" s="40" t="s">
        <v>79</v>
      </c>
      <c r="C5" s="40">
        <v>30</v>
      </c>
      <c r="D5" s="40">
        <v>5</v>
      </c>
      <c r="E5" s="40">
        <v>82</v>
      </c>
      <c r="F5" s="55">
        <v>80</v>
      </c>
      <c r="G5" s="40">
        <v>4000</v>
      </c>
      <c r="H5" s="41">
        <f>IF(D5="","",C5*D5*F5*G5/(E5))</f>
        <v>585365.85365853657</v>
      </c>
    </row>
    <row r="6" spans="1:8">
      <c r="A6" s="42"/>
      <c r="B6" s="42"/>
      <c r="C6" s="42"/>
      <c r="D6" s="42"/>
      <c r="E6" s="42"/>
      <c r="F6" s="42"/>
      <c r="G6" s="42"/>
      <c r="H6" s="41" t="str">
        <f t="shared" ref="H6:H11" si="0">IF(D6="","",C6*D6*F6*G6/(E6))</f>
        <v/>
      </c>
    </row>
    <row r="7" spans="1:8">
      <c r="A7" s="42"/>
      <c r="B7" s="42"/>
      <c r="C7" s="42"/>
      <c r="D7" s="42"/>
      <c r="E7" s="42"/>
      <c r="F7" s="42"/>
      <c r="G7" s="42"/>
      <c r="H7" s="41" t="str">
        <f t="shared" si="0"/>
        <v/>
      </c>
    </row>
    <row r="8" spans="1:8">
      <c r="A8" s="42"/>
      <c r="B8" s="42"/>
      <c r="C8" s="42"/>
      <c r="D8" s="42"/>
      <c r="E8" s="42"/>
      <c r="F8" s="42"/>
      <c r="G8" s="42"/>
      <c r="H8" s="41" t="str">
        <f t="shared" si="0"/>
        <v/>
      </c>
    </row>
    <row r="9" spans="1:8">
      <c r="A9" s="42"/>
      <c r="B9" s="42"/>
      <c r="C9" s="42"/>
      <c r="D9" s="42"/>
      <c r="E9" s="42"/>
      <c r="F9" s="42"/>
      <c r="G9" s="42"/>
      <c r="H9" s="41" t="str">
        <f t="shared" si="0"/>
        <v/>
      </c>
    </row>
    <row r="10" spans="1:8">
      <c r="A10" s="42"/>
      <c r="B10" s="42"/>
      <c r="C10" s="42"/>
      <c r="D10" s="42"/>
      <c r="E10" s="42"/>
      <c r="F10" s="42"/>
      <c r="G10" s="42"/>
      <c r="H10" s="41" t="str">
        <f t="shared" si="0"/>
        <v/>
      </c>
    </row>
    <row r="11" spans="1:8">
      <c r="A11" s="42"/>
      <c r="B11" s="42"/>
      <c r="C11" s="42"/>
      <c r="D11" s="42"/>
      <c r="E11" s="42"/>
      <c r="F11" s="42"/>
      <c r="G11" s="42"/>
      <c r="H11" s="41" t="str">
        <f t="shared" si="0"/>
        <v/>
      </c>
    </row>
    <row r="12" spans="1:8">
      <c r="A12" s="43" t="s">
        <v>5</v>
      </c>
      <c r="B12" s="43"/>
      <c r="C12" s="44"/>
      <c r="D12" s="45">
        <f>SUM(D5:D11)</f>
        <v>5</v>
      </c>
      <c r="E12" s="44"/>
      <c r="F12" s="44"/>
      <c r="G12" s="44"/>
      <c r="H12" s="41">
        <f>SUM(H5:H11)</f>
        <v>585365.85365853657</v>
      </c>
    </row>
    <row r="14" spans="1:8">
      <c r="A14" s="38" t="s">
        <v>74</v>
      </c>
    </row>
    <row r="15" spans="1:8">
      <c r="A15" s="39" t="s">
        <v>1</v>
      </c>
      <c r="B15" s="39" t="s">
        <v>104</v>
      </c>
      <c r="C15" s="39" t="s">
        <v>76</v>
      </c>
      <c r="D15" s="39" t="s">
        <v>45</v>
      </c>
      <c r="E15" s="39" t="s">
        <v>156</v>
      </c>
      <c r="F15" s="39" t="s">
        <v>62</v>
      </c>
      <c r="G15" s="39" t="s">
        <v>51</v>
      </c>
      <c r="H15" s="39" t="s">
        <v>147</v>
      </c>
    </row>
    <row r="16" spans="1:8">
      <c r="A16" s="40" t="s">
        <v>75</v>
      </c>
      <c r="B16" s="40" t="s">
        <v>79</v>
      </c>
      <c r="C16" s="40">
        <v>30</v>
      </c>
      <c r="D16" s="40">
        <v>5</v>
      </c>
      <c r="E16" s="40">
        <v>93</v>
      </c>
      <c r="F16" s="55">
        <v>80</v>
      </c>
      <c r="G16" s="40">
        <v>4000</v>
      </c>
      <c r="H16" s="41">
        <f>IF(D16="","",C16*D16*F16*G16/(E16))</f>
        <v>516129.03225806454</v>
      </c>
    </row>
    <row r="17" spans="1:8">
      <c r="A17" s="42"/>
      <c r="B17" s="42"/>
      <c r="C17" s="42"/>
      <c r="D17" s="42"/>
      <c r="E17" s="42"/>
      <c r="F17" s="42"/>
      <c r="G17" s="42"/>
      <c r="H17" s="41" t="str">
        <f t="shared" ref="H17:H22" si="1">IF(D17="","",C17*D17*F17*G17/(E17))</f>
        <v/>
      </c>
    </row>
    <row r="18" spans="1:8">
      <c r="A18" s="42"/>
      <c r="B18" s="42"/>
      <c r="C18" s="42"/>
      <c r="D18" s="42"/>
      <c r="E18" s="42"/>
      <c r="F18" s="42"/>
      <c r="G18" s="42"/>
      <c r="H18" s="41" t="str">
        <f t="shared" si="1"/>
        <v/>
      </c>
    </row>
    <row r="19" spans="1:8">
      <c r="A19" s="42"/>
      <c r="B19" s="42"/>
      <c r="C19" s="42"/>
      <c r="D19" s="42"/>
      <c r="E19" s="42"/>
      <c r="F19" s="42"/>
      <c r="G19" s="42"/>
      <c r="H19" s="41" t="str">
        <f t="shared" si="1"/>
        <v/>
      </c>
    </row>
    <row r="20" spans="1:8">
      <c r="A20" s="42"/>
      <c r="B20" s="42"/>
      <c r="C20" s="42"/>
      <c r="D20" s="42"/>
      <c r="E20" s="42"/>
      <c r="F20" s="42"/>
      <c r="G20" s="42"/>
      <c r="H20" s="41" t="str">
        <f t="shared" si="1"/>
        <v/>
      </c>
    </row>
    <row r="21" spans="1:8">
      <c r="A21" s="42"/>
      <c r="B21" s="42"/>
      <c r="C21" s="42"/>
      <c r="D21" s="42"/>
      <c r="E21" s="42"/>
      <c r="F21" s="42"/>
      <c r="G21" s="42"/>
      <c r="H21" s="41" t="str">
        <f t="shared" si="1"/>
        <v/>
      </c>
    </row>
    <row r="22" spans="1:8">
      <c r="A22" s="42"/>
      <c r="B22" s="42"/>
      <c r="C22" s="42"/>
      <c r="D22" s="42"/>
      <c r="E22" s="42"/>
      <c r="F22" s="42"/>
      <c r="G22" s="42"/>
      <c r="H22" s="41" t="str">
        <f t="shared" si="1"/>
        <v/>
      </c>
    </row>
    <row r="23" spans="1:8">
      <c r="A23" s="43" t="s">
        <v>5</v>
      </c>
      <c r="B23" s="43"/>
      <c r="C23" s="44"/>
      <c r="D23" s="45">
        <f>SUM(D16:D22)</f>
        <v>5</v>
      </c>
      <c r="E23" s="44"/>
      <c r="F23" s="44"/>
      <c r="G23" s="44"/>
      <c r="H23" s="41">
        <f>SUM(H16:H22)</f>
        <v>516129.03225806454</v>
      </c>
    </row>
    <row r="25" spans="1:8">
      <c r="A25" s="38" t="s">
        <v>7</v>
      </c>
    </row>
    <row r="26" spans="1:8">
      <c r="A26" s="42" t="s">
        <v>16</v>
      </c>
      <c r="B26" s="43" t="s">
        <v>11</v>
      </c>
      <c r="C26" s="43" t="s">
        <v>12</v>
      </c>
      <c r="D26" s="43" t="s">
        <v>28</v>
      </c>
      <c r="E26" s="43" t="s">
        <v>12</v>
      </c>
      <c r="F26" s="43" t="s">
        <v>17</v>
      </c>
      <c r="G26" s="43" t="s">
        <v>12</v>
      </c>
    </row>
    <row r="27" spans="1:8">
      <c r="A27" s="42" t="s">
        <v>17</v>
      </c>
      <c r="B27" s="41">
        <f>H12-H23</f>
        <v>69236.821400472021</v>
      </c>
      <c r="C27" s="43" t="s">
        <v>15</v>
      </c>
      <c r="D27" s="46">
        <f>สรุป!C2</f>
        <v>0</v>
      </c>
      <c r="E27" s="43" t="s">
        <v>14</v>
      </c>
      <c r="F27" s="41">
        <f>B27*D27</f>
        <v>0</v>
      </c>
      <c r="G27" s="43" t="s">
        <v>13</v>
      </c>
    </row>
    <row r="29" spans="1:8">
      <c r="A29" s="38" t="s">
        <v>8</v>
      </c>
    </row>
    <row r="30" spans="1:8">
      <c r="A30" s="47" t="s">
        <v>80</v>
      </c>
      <c r="B30" s="47" t="s">
        <v>76</v>
      </c>
      <c r="C30" s="47" t="s">
        <v>3</v>
      </c>
      <c r="D30" s="78" t="s">
        <v>23</v>
      </c>
      <c r="E30" s="78"/>
      <c r="F30" s="78"/>
      <c r="G30" s="43" t="s">
        <v>22</v>
      </c>
    </row>
    <row r="31" spans="1:8">
      <c r="A31" s="49"/>
      <c r="B31" s="49"/>
      <c r="C31" s="49"/>
      <c r="D31" s="43" t="s">
        <v>24</v>
      </c>
      <c r="E31" s="43" t="s">
        <v>20</v>
      </c>
      <c r="F31" s="43" t="s">
        <v>21</v>
      </c>
      <c r="G31" s="50" t="s">
        <v>141</v>
      </c>
    </row>
    <row r="32" spans="1:8">
      <c r="A32" s="40" t="s">
        <v>81</v>
      </c>
      <c r="B32" s="40">
        <v>30</v>
      </c>
      <c r="C32" s="40">
        <v>5</v>
      </c>
      <c r="D32" s="56">
        <v>0</v>
      </c>
      <c r="E32" s="56">
        <v>0</v>
      </c>
      <c r="F32" s="51">
        <f>D32+E32</f>
        <v>0</v>
      </c>
      <c r="G32" s="52">
        <f>C32*F32</f>
        <v>0</v>
      </c>
    </row>
    <row r="33" spans="1:7">
      <c r="A33" s="42"/>
      <c r="B33" s="42"/>
      <c r="C33" s="42"/>
      <c r="D33" s="42"/>
      <c r="E33" s="42"/>
      <c r="F33" s="53">
        <f t="shared" ref="F33:F38" si="2">D33+E33</f>
        <v>0</v>
      </c>
      <c r="G33" s="52">
        <f t="shared" ref="G33:G38" si="3">C33*F33</f>
        <v>0</v>
      </c>
    </row>
    <row r="34" spans="1:7">
      <c r="A34" s="42"/>
      <c r="B34" s="42"/>
      <c r="C34" s="42"/>
      <c r="D34" s="42"/>
      <c r="E34" s="42"/>
      <c r="F34" s="53">
        <f t="shared" si="2"/>
        <v>0</v>
      </c>
      <c r="G34" s="52">
        <f t="shared" si="3"/>
        <v>0</v>
      </c>
    </row>
    <row r="35" spans="1:7">
      <c r="A35" s="42"/>
      <c r="B35" s="42"/>
      <c r="C35" s="42"/>
      <c r="D35" s="42"/>
      <c r="E35" s="42"/>
      <c r="F35" s="53">
        <f t="shared" si="2"/>
        <v>0</v>
      </c>
      <c r="G35" s="52">
        <f t="shared" si="3"/>
        <v>0</v>
      </c>
    </row>
    <row r="36" spans="1:7">
      <c r="A36" s="42"/>
      <c r="B36" s="42"/>
      <c r="C36" s="42"/>
      <c r="D36" s="42"/>
      <c r="E36" s="42"/>
      <c r="F36" s="53">
        <f t="shared" si="2"/>
        <v>0</v>
      </c>
      <c r="G36" s="52">
        <f t="shared" si="3"/>
        <v>0</v>
      </c>
    </row>
    <row r="37" spans="1:7">
      <c r="A37" s="42"/>
      <c r="B37" s="42"/>
      <c r="C37" s="42"/>
      <c r="D37" s="42"/>
      <c r="E37" s="42"/>
      <c r="F37" s="53">
        <f t="shared" si="2"/>
        <v>0</v>
      </c>
      <c r="G37" s="52">
        <f t="shared" si="3"/>
        <v>0</v>
      </c>
    </row>
    <row r="38" spans="1:7">
      <c r="A38" s="42"/>
      <c r="B38" s="42"/>
      <c r="C38" s="42"/>
      <c r="D38" s="42"/>
      <c r="E38" s="42"/>
      <c r="F38" s="53">
        <f t="shared" si="2"/>
        <v>0</v>
      </c>
      <c r="G38" s="52">
        <f t="shared" si="3"/>
        <v>0</v>
      </c>
    </row>
    <row r="39" spans="1:7">
      <c r="A39" s="43" t="s">
        <v>26</v>
      </c>
      <c r="B39" s="44"/>
      <c r="C39" s="44"/>
      <c r="D39" s="44"/>
      <c r="E39" s="44"/>
      <c r="F39" s="44"/>
      <c r="G39" s="52">
        <f>SUM(G32:G38)</f>
        <v>0</v>
      </c>
    </row>
    <row r="40" spans="1:7">
      <c r="A40" s="43" t="s">
        <v>25</v>
      </c>
      <c r="B40" s="44"/>
      <c r="C40" s="44"/>
      <c r="D40" s="44"/>
      <c r="E40" s="44"/>
      <c r="F40" s="54" t="s">
        <v>27</v>
      </c>
      <c r="G40" s="52">
        <f>G39*0.2</f>
        <v>0</v>
      </c>
    </row>
    <row r="43" spans="1:7">
      <c r="B43" s="36" t="s">
        <v>36</v>
      </c>
    </row>
    <row r="44" spans="1:7">
      <c r="C44" s="36" t="s">
        <v>83</v>
      </c>
    </row>
    <row r="45" spans="1:7">
      <c r="C45" s="36" t="s">
        <v>84</v>
      </c>
    </row>
    <row r="46" spans="1:7">
      <c r="C46" s="36" t="s">
        <v>132</v>
      </c>
    </row>
    <row r="47" spans="1:7">
      <c r="C47" s="36" t="s">
        <v>129</v>
      </c>
    </row>
    <row r="48" spans="1:7">
      <c r="C48" s="36" t="s">
        <v>135</v>
      </c>
    </row>
  </sheetData>
  <mergeCells count="1">
    <mergeCell ref="D30:F30"/>
  </mergeCells>
  <pageMargins left="0.7" right="0.7" top="0.75" bottom="0.75" header="0.3" footer="0.3"/>
  <ignoredErrors>
    <ignoredError sqref="F40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H48"/>
  <sheetViews>
    <sheetView zoomScale="150" zoomScaleNormal="150" workbookViewId="0">
      <selection activeCell="C21" sqref="C21"/>
    </sheetView>
  </sheetViews>
  <sheetFormatPr defaultColWidth="8.7109375" defaultRowHeight="23.25"/>
  <cols>
    <col min="1" max="1" width="18.140625" style="36" customWidth="1"/>
    <col min="2" max="2" width="22.42578125" style="36" customWidth="1"/>
    <col min="3" max="3" width="22.28515625" style="36" customWidth="1"/>
    <col min="4" max="5" width="18.140625" style="36" customWidth="1"/>
    <col min="6" max="6" width="20.28515625" style="36" customWidth="1"/>
    <col min="7" max="7" width="18.140625" style="36" customWidth="1"/>
    <col min="8" max="8" width="23.28515625" style="36" customWidth="1"/>
    <col min="9" max="16384" width="8.7109375" style="36"/>
  </cols>
  <sheetData>
    <row r="1" spans="1:8">
      <c r="A1" s="36" t="s">
        <v>6</v>
      </c>
      <c r="B1" s="36" t="str">
        <f>สรุป!B1</f>
        <v>XXX</v>
      </c>
    </row>
    <row r="2" spans="1:8">
      <c r="A2" s="37" t="s">
        <v>0</v>
      </c>
      <c r="B2" s="36" t="s">
        <v>85</v>
      </c>
      <c r="F2" s="36" t="s">
        <v>18</v>
      </c>
      <c r="G2" s="36" t="s">
        <v>126</v>
      </c>
    </row>
    <row r="3" spans="1:8">
      <c r="A3" s="38" t="s">
        <v>86</v>
      </c>
    </row>
    <row r="4" spans="1:8">
      <c r="A4" s="39" t="s">
        <v>1</v>
      </c>
      <c r="B4" s="39" t="s">
        <v>9</v>
      </c>
      <c r="C4" s="39" t="s">
        <v>76</v>
      </c>
      <c r="D4" s="39" t="s">
        <v>45</v>
      </c>
      <c r="E4" s="39" t="s">
        <v>156</v>
      </c>
      <c r="F4" s="39" t="s">
        <v>62</v>
      </c>
      <c r="G4" s="39" t="s">
        <v>51</v>
      </c>
      <c r="H4" s="39" t="s">
        <v>147</v>
      </c>
    </row>
    <row r="5" spans="1:8">
      <c r="A5" s="40" t="s">
        <v>75</v>
      </c>
      <c r="B5" s="40" t="s">
        <v>91</v>
      </c>
      <c r="C5" s="40">
        <v>30</v>
      </c>
      <c r="D5" s="40">
        <v>3</v>
      </c>
      <c r="E5" s="40">
        <v>100</v>
      </c>
      <c r="F5" s="55">
        <v>80</v>
      </c>
      <c r="G5" s="40">
        <v>4000</v>
      </c>
      <c r="H5" s="41">
        <f>IF(D5="","",C5*D5*F5*G5/(E5))</f>
        <v>288000</v>
      </c>
    </row>
    <row r="6" spans="1:8">
      <c r="A6" s="42"/>
      <c r="B6" s="42"/>
      <c r="C6" s="42"/>
      <c r="D6" s="42"/>
      <c r="E6" s="42"/>
      <c r="F6" s="42"/>
      <c r="G6" s="42"/>
      <c r="H6" s="41" t="str">
        <f t="shared" ref="H6:H11" si="0">IF(D6="","",C6*D6*F6*G6/(E6))</f>
        <v/>
      </c>
    </row>
    <row r="7" spans="1:8">
      <c r="A7" s="42"/>
      <c r="B7" s="42"/>
      <c r="C7" s="42"/>
      <c r="D7" s="42"/>
      <c r="E7" s="42"/>
      <c r="F7" s="42"/>
      <c r="G7" s="42"/>
      <c r="H7" s="41" t="str">
        <f t="shared" si="0"/>
        <v/>
      </c>
    </row>
    <row r="8" spans="1:8">
      <c r="A8" s="42"/>
      <c r="B8" s="42"/>
      <c r="C8" s="42"/>
      <c r="D8" s="42"/>
      <c r="E8" s="42"/>
      <c r="F8" s="42"/>
      <c r="G8" s="42"/>
      <c r="H8" s="41" t="str">
        <f t="shared" si="0"/>
        <v/>
      </c>
    </row>
    <row r="9" spans="1:8">
      <c r="A9" s="42"/>
      <c r="B9" s="42"/>
      <c r="C9" s="42"/>
      <c r="D9" s="42"/>
      <c r="E9" s="42"/>
      <c r="F9" s="42"/>
      <c r="G9" s="42"/>
      <c r="H9" s="41" t="str">
        <f t="shared" si="0"/>
        <v/>
      </c>
    </row>
    <row r="10" spans="1:8">
      <c r="A10" s="42"/>
      <c r="B10" s="42"/>
      <c r="C10" s="42"/>
      <c r="D10" s="42"/>
      <c r="E10" s="42"/>
      <c r="F10" s="42"/>
      <c r="G10" s="42"/>
      <c r="H10" s="41" t="str">
        <f t="shared" si="0"/>
        <v/>
      </c>
    </row>
    <row r="11" spans="1:8">
      <c r="A11" s="42"/>
      <c r="B11" s="42"/>
      <c r="C11" s="42"/>
      <c r="D11" s="42"/>
      <c r="E11" s="42"/>
      <c r="F11" s="42"/>
      <c r="G11" s="42"/>
      <c r="H11" s="41" t="str">
        <f t="shared" si="0"/>
        <v/>
      </c>
    </row>
    <row r="12" spans="1:8">
      <c r="A12" s="43" t="s">
        <v>5</v>
      </c>
      <c r="B12" s="43"/>
      <c r="C12" s="44"/>
      <c r="D12" s="45">
        <f>SUM(D5:D11)</f>
        <v>3</v>
      </c>
      <c r="E12" s="44"/>
      <c r="F12" s="44"/>
      <c r="G12" s="44"/>
      <c r="H12" s="41">
        <f>SUM(H5:H11)</f>
        <v>288000</v>
      </c>
    </row>
    <row r="14" spans="1:8">
      <c r="A14" s="38" t="s">
        <v>87</v>
      </c>
    </row>
    <row r="15" spans="1:8">
      <c r="A15" s="39" t="s">
        <v>1</v>
      </c>
      <c r="B15" s="39" t="s">
        <v>90</v>
      </c>
      <c r="C15" s="39" t="s">
        <v>93</v>
      </c>
      <c r="D15" s="39" t="s">
        <v>45</v>
      </c>
      <c r="E15" s="39" t="s">
        <v>92</v>
      </c>
      <c r="F15" s="39" t="s">
        <v>62</v>
      </c>
      <c r="G15" s="39" t="s">
        <v>51</v>
      </c>
      <c r="H15" s="39" t="s">
        <v>147</v>
      </c>
    </row>
    <row r="16" spans="1:8">
      <c r="A16" s="40" t="s">
        <v>75</v>
      </c>
      <c r="B16" s="40" t="s">
        <v>120</v>
      </c>
      <c r="C16" s="40">
        <v>45</v>
      </c>
      <c r="D16" s="40">
        <v>2</v>
      </c>
      <c r="E16" s="40">
        <v>4</v>
      </c>
      <c r="F16" s="55">
        <v>80</v>
      </c>
      <c r="G16" s="40">
        <v>4000</v>
      </c>
      <c r="H16" s="41">
        <f>IF(D16="","",C16*D16*F16*G16/(E16*100))</f>
        <v>72000</v>
      </c>
    </row>
    <row r="17" spans="1:8">
      <c r="A17" s="42"/>
      <c r="B17" s="42"/>
      <c r="C17" s="42"/>
      <c r="D17" s="42"/>
      <c r="E17" s="42"/>
      <c r="F17" s="42"/>
      <c r="G17" s="42"/>
      <c r="H17" s="41" t="str">
        <f t="shared" ref="H17:H22" si="1">IF(D17="","",C17*D17*F17*G17/(E17*100))</f>
        <v/>
      </c>
    </row>
    <row r="18" spans="1:8">
      <c r="A18" s="42"/>
      <c r="B18" s="42"/>
      <c r="C18" s="42"/>
      <c r="D18" s="42"/>
      <c r="E18" s="42"/>
      <c r="F18" s="42"/>
      <c r="G18" s="42"/>
      <c r="H18" s="41" t="str">
        <f t="shared" si="1"/>
        <v/>
      </c>
    </row>
    <row r="19" spans="1:8">
      <c r="A19" s="42"/>
      <c r="B19" s="42"/>
      <c r="C19" s="42"/>
      <c r="D19" s="42"/>
      <c r="E19" s="42"/>
      <c r="F19" s="42"/>
      <c r="G19" s="42"/>
      <c r="H19" s="41" t="str">
        <f t="shared" si="1"/>
        <v/>
      </c>
    </row>
    <row r="20" spans="1:8">
      <c r="A20" s="42"/>
      <c r="B20" s="42"/>
      <c r="C20" s="42"/>
      <c r="D20" s="42"/>
      <c r="E20" s="42"/>
      <c r="F20" s="42"/>
      <c r="G20" s="42"/>
      <c r="H20" s="41" t="str">
        <f t="shared" si="1"/>
        <v/>
      </c>
    </row>
    <row r="21" spans="1:8">
      <c r="A21" s="42"/>
      <c r="B21" s="42"/>
      <c r="C21" s="42"/>
      <c r="D21" s="42"/>
      <c r="E21" s="42"/>
      <c r="F21" s="42"/>
      <c r="G21" s="42"/>
      <c r="H21" s="41" t="str">
        <f t="shared" si="1"/>
        <v/>
      </c>
    </row>
    <row r="22" spans="1:8">
      <c r="A22" s="42"/>
      <c r="B22" s="42"/>
      <c r="C22" s="42"/>
      <c r="D22" s="42"/>
      <c r="E22" s="42"/>
      <c r="F22" s="42"/>
      <c r="G22" s="42"/>
      <c r="H22" s="41" t="str">
        <f t="shared" si="1"/>
        <v/>
      </c>
    </row>
    <row r="23" spans="1:8">
      <c r="A23" s="43" t="s">
        <v>5</v>
      </c>
      <c r="B23" s="43"/>
      <c r="C23" s="44"/>
      <c r="D23" s="45">
        <f>SUM(D16:D22)</f>
        <v>2</v>
      </c>
      <c r="E23" s="44"/>
      <c r="F23" s="44"/>
      <c r="G23" s="44"/>
      <c r="H23" s="41">
        <f>SUM(H16:H22)</f>
        <v>72000</v>
      </c>
    </row>
    <row r="25" spans="1:8">
      <c r="A25" s="38" t="s">
        <v>7</v>
      </c>
    </row>
    <row r="26" spans="1:8">
      <c r="A26" s="42" t="s">
        <v>16</v>
      </c>
      <c r="B26" s="43" t="s">
        <v>11</v>
      </c>
      <c r="C26" s="43" t="s">
        <v>12</v>
      </c>
      <c r="D26" s="43" t="s">
        <v>28</v>
      </c>
      <c r="E26" s="43" t="s">
        <v>12</v>
      </c>
      <c r="F26" s="43" t="s">
        <v>17</v>
      </c>
      <c r="G26" s="43" t="s">
        <v>12</v>
      </c>
    </row>
    <row r="27" spans="1:8">
      <c r="A27" s="42" t="s">
        <v>17</v>
      </c>
      <c r="B27" s="58">
        <f>H12-H23</f>
        <v>216000</v>
      </c>
      <c r="C27" s="43" t="s">
        <v>15</v>
      </c>
      <c r="D27" s="46">
        <f>สรุป!C2</f>
        <v>0</v>
      </c>
      <c r="E27" s="43" t="s">
        <v>14</v>
      </c>
      <c r="F27" s="41">
        <f>B27*D27</f>
        <v>0</v>
      </c>
      <c r="G27" s="43" t="s">
        <v>13</v>
      </c>
    </row>
    <row r="29" spans="1:8">
      <c r="A29" s="38" t="s">
        <v>8</v>
      </c>
    </row>
    <row r="30" spans="1:8">
      <c r="A30" s="47" t="s">
        <v>88</v>
      </c>
      <c r="B30" s="47" t="s">
        <v>93</v>
      </c>
      <c r="C30" s="47" t="s">
        <v>3</v>
      </c>
      <c r="D30" s="78" t="s">
        <v>23</v>
      </c>
      <c r="E30" s="78"/>
      <c r="F30" s="78"/>
      <c r="G30" s="43" t="s">
        <v>22</v>
      </c>
    </row>
    <row r="31" spans="1:8">
      <c r="A31" s="49"/>
      <c r="B31" s="49"/>
      <c r="C31" s="49"/>
      <c r="D31" s="43" t="s">
        <v>24</v>
      </c>
      <c r="E31" s="43" t="s">
        <v>20</v>
      </c>
      <c r="F31" s="43" t="s">
        <v>21</v>
      </c>
      <c r="G31" s="50" t="s">
        <v>141</v>
      </c>
    </row>
    <row r="32" spans="1:8">
      <c r="A32" s="40" t="s">
        <v>89</v>
      </c>
      <c r="B32" s="40">
        <v>45</v>
      </c>
      <c r="C32" s="40">
        <v>2</v>
      </c>
      <c r="D32" s="59">
        <v>0</v>
      </c>
      <c r="E32" s="59">
        <v>0</v>
      </c>
      <c r="F32" s="51">
        <f>D32+E32</f>
        <v>0</v>
      </c>
      <c r="G32" s="52">
        <f>C32*F32</f>
        <v>0</v>
      </c>
    </row>
    <row r="33" spans="1:7">
      <c r="A33" s="42"/>
      <c r="B33" s="42"/>
      <c r="C33" s="42"/>
      <c r="D33" s="42"/>
      <c r="E33" s="42"/>
      <c r="F33" s="53">
        <f t="shared" ref="F33:F38" si="2">D33+E33</f>
        <v>0</v>
      </c>
      <c r="G33" s="52">
        <f t="shared" ref="G33:G38" si="3">C33*F33</f>
        <v>0</v>
      </c>
    </row>
    <row r="34" spans="1:7">
      <c r="A34" s="42"/>
      <c r="B34" s="42"/>
      <c r="C34" s="42"/>
      <c r="D34" s="42"/>
      <c r="E34" s="42"/>
      <c r="F34" s="53">
        <f t="shared" si="2"/>
        <v>0</v>
      </c>
      <c r="G34" s="52">
        <f t="shared" si="3"/>
        <v>0</v>
      </c>
    </row>
    <row r="35" spans="1:7">
      <c r="A35" s="42"/>
      <c r="B35" s="42"/>
      <c r="C35" s="42"/>
      <c r="D35" s="42"/>
      <c r="E35" s="42"/>
      <c r="F35" s="53">
        <f t="shared" si="2"/>
        <v>0</v>
      </c>
      <c r="G35" s="52">
        <f t="shared" si="3"/>
        <v>0</v>
      </c>
    </row>
    <row r="36" spans="1:7">
      <c r="A36" s="42"/>
      <c r="B36" s="42"/>
      <c r="C36" s="42"/>
      <c r="D36" s="42"/>
      <c r="E36" s="42"/>
      <c r="F36" s="53">
        <f t="shared" si="2"/>
        <v>0</v>
      </c>
      <c r="G36" s="52">
        <f t="shared" si="3"/>
        <v>0</v>
      </c>
    </row>
    <row r="37" spans="1:7">
      <c r="A37" s="42"/>
      <c r="B37" s="42"/>
      <c r="C37" s="42"/>
      <c r="D37" s="42"/>
      <c r="E37" s="42"/>
      <c r="F37" s="53">
        <f t="shared" si="2"/>
        <v>0</v>
      </c>
      <c r="G37" s="52">
        <f t="shared" si="3"/>
        <v>0</v>
      </c>
    </row>
    <row r="38" spans="1:7">
      <c r="A38" s="42"/>
      <c r="B38" s="42"/>
      <c r="C38" s="42"/>
      <c r="D38" s="42"/>
      <c r="E38" s="42"/>
      <c r="F38" s="53">
        <f t="shared" si="2"/>
        <v>0</v>
      </c>
      <c r="G38" s="52">
        <f t="shared" si="3"/>
        <v>0</v>
      </c>
    </row>
    <row r="39" spans="1:7">
      <c r="A39" s="43" t="s">
        <v>26</v>
      </c>
      <c r="B39" s="44"/>
      <c r="C39" s="44"/>
      <c r="D39" s="44"/>
      <c r="E39" s="44"/>
      <c r="F39" s="44"/>
      <c r="G39" s="52">
        <f>SUM(G32:G38)</f>
        <v>0</v>
      </c>
    </row>
    <row r="40" spans="1:7">
      <c r="A40" s="43" t="s">
        <v>25</v>
      </c>
      <c r="B40" s="44"/>
      <c r="C40" s="44"/>
      <c r="D40" s="44"/>
      <c r="E40" s="44"/>
      <c r="F40" s="54" t="s">
        <v>27</v>
      </c>
      <c r="G40" s="52">
        <f>G39*0.2</f>
        <v>0</v>
      </c>
    </row>
    <row r="43" spans="1:7">
      <c r="B43" s="36" t="s">
        <v>36</v>
      </c>
    </row>
    <row r="44" spans="1:7">
      <c r="C44" s="36" t="s">
        <v>94</v>
      </c>
    </row>
    <row r="45" spans="1:7">
      <c r="C45" s="36" t="s">
        <v>95</v>
      </c>
    </row>
    <row r="46" spans="1:7">
      <c r="C46" s="36" t="s">
        <v>133</v>
      </c>
    </row>
    <row r="47" spans="1:7">
      <c r="C47" s="36" t="s">
        <v>129</v>
      </c>
    </row>
    <row r="48" spans="1:7">
      <c r="C48" s="36" t="s">
        <v>136</v>
      </c>
    </row>
  </sheetData>
  <mergeCells count="1">
    <mergeCell ref="D30:F30"/>
  </mergeCells>
  <pageMargins left="0.7" right="0.7" top="0.75" bottom="0.75" header="0.3" footer="0.3"/>
  <ignoredErrors>
    <ignoredError sqref="F40" numberStoredAsText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H50"/>
  <sheetViews>
    <sheetView zoomScale="160" zoomScaleNormal="160" workbookViewId="0">
      <selection activeCell="H18" sqref="H18"/>
    </sheetView>
  </sheetViews>
  <sheetFormatPr defaultColWidth="8.7109375" defaultRowHeight="23.25"/>
  <cols>
    <col min="1" max="4" width="18.140625" style="36" customWidth="1"/>
    <col min="5" max="5" width="20.7109375" style="36" customWidth="1"/>
    <col min="6" max="6" width="20" style="36" customWidth="1"/>
    <col min="7" max="7" width="18.140625" style="36" customWidth="1"/>
    <col min="8" max="8" width="23.7109375" style="36" customWidth="1"/>
    <col min="9" max="16384" width="8.7109375" style="36"/>
  </cols>
  <sheetData>
    <row r="1" spans="1:8">
      <c r="A1" s="36" t="s">
        <v>6</v>
      </c>
      <c r="B1" s="36" t="str">
        <f>สรุป!B1</f>
        <v>XXX</v>
      </c>
    </row>
    <row r="2" spans="1:8">
      <c r="A2" s="37" t="s">
        <v>0</v>
      </c>
      <c r="B2" s="36" t="s">
        <v>98</v>
      </c>
      <c r="F2" s="36" t="s">
        <v>18</v>
      </c>
      <c r="G2" s="36" t="s">
        <v>96</v>
      </c>
    </row>
    <row r="3" spans="1:8">
      <c r="A3" s="38" t="s">
        <v>99</v>
      </c>
    </row>
    <row r="4" spans="1:8">
      <c r="A4" s="39" t="s">
        <v>1</v>
      </c>
      <c r="B4" s="39" t="s">
        <v>101</v>
      </c>
      <c r="C4" s="39" t="s">
        <v>76</v>
      </c>
      <c r="D4" s="39" t="s">
        <v>45</v>
      </c>
      <c r="E4" s="39" t="s">
        <v>157</v>
      </c>
      <c r="F4" s="39" t="s">
        <v>62</v>
      </c>
      <c r="G4" s="39" t="s">
        <v>51</v>
      </c>
      <c r="H4" s="39" t="s">
        <v>147</v>
      </c>
    </row>
    <row r="5" spans="1:8">
      <c r="A5" s="40" t="s">
        <v>75</v>
      </c>
      <c r="B5" s="40" t="s">
        <v>103</v>
      </c>
      <c r="C5" s="40">
        <v>30</v>
      </c>
      <c r="D5" s="40">
        <v>1</v>
      </c>
      <c r="E5" s="40">
        <v>70</v>
      </c>
      <c r="F5" s="55">
        <v>80</v>
      </c>
      <c r="G5" s="40">
        <v>4000</v>
      </c>
      <c r="H5" s="41">
        <f>IF(D5="","",C5*D5*F5*G5/(100))</f>
        <v>96000</v>
      </c>
    </row>
    <row r="6" spans="1:8">
      <c r="A6" s="42"/>
      <c r="B6" s="42"/>
      <c r="C6" s="42"/>
      <c r="D6" s="42"/>
      <c r="E6" s="42"/>
      <c r="F6" s="42"/>
      <c r="G6" s="42"/>
      <c r="H6" s="41" t="str">
        <f t="shared" ref="H6:H11" si="0">IF(D6="","",C6*D6*F6*G6/(E6))</f>
        <v/>
      </c>
    </row>
    <row r="7" spans="1:8">
      <c r="A7" s="42"/>
      <c r="B7" s="42"/>
      <c r="C7" s="42"/>
      <c r="D7" s="42"/>
      <c r="E7" s="42"/>
      <c r="F7" s="42"/>
      <c r="G7" s="42"/>
      <c r="H7" s="41" t="str">
        <f t="shared" si="0"/>
        <v/>
      </c>
    </row>
    <row r="8" spans="1:8">
      <c r="A8" s="42"/>
      <c r="B8" s="42"/>
      <c r="C8" s="42"/>
      <c r="D8" s="42"/>
      <c r="E8" s="42"/>
      <c r="F8" s="42"/>
      <c r="G8" s="42"/>
      <c r="H8" s="41" t="str">
        <f t="shared" si="0"/>
        <v/>
      </c>
    </row>
    <row r="9" spans="1:8">
      <c r="A9" s="42"/>
      <c r="B9" s="42"/>
      <c r="C9" s="42"/>
      <c r="D9" s="42"/>
      <c r="E9" s="42"/>
      <c r="F9" s="42"/>
      <c r="G9" s="42"/>
      <c r="H9" s="41" t="str">
        <f t="shared" si="0"/>
        <v/>
      </c>
    </row>
    <row r="10" spans="1:8">
      <c r="A10" s="42"/>
      <c r="B10" s="42"/>
      <c r="C10" s="42"/>
      <c r="D10" s="42"/>
      <c r="E10" s="42"/>
      <c r="F10" s="42"/>
      <c r="G10" s="42"/>
      <c r="H10" s="41" t="str">
        <f t="shared" si="0"/>
        <v/>
      </c>
    </row>
    <row r="11" spans="1:8">
      <c r="A11" s="42"/>
      <c r="B11" s="42"/>
      <c r="C11" s="42"/>
      <c r="D11" s="42"/>
      <c r="E11" s="42"/>
      <c r="F11" s="42"/>
      <c r="G11" s="42"/>
      <c r="H11" s="41" t="str">
        <f t="shared" si="0"/>
        <v/>
      </c>
    </row>
    <row r="12" spans="1:8">
      <c r="A12" s="43" t="s">
        <v>5</v>
      </c>
      <c r="B12" s="43"/>
      <c r="C12" s="44"/>
      <c r="D12" s="45">
        <f>SUM(D5:D11)</f>
        <v>1</v>
      </c>
      <c r="E12" s="44"/>
      <c r="F12" s="44"/>
      <c r="G12" s="44"/>
      <c r="H12" s="41">
        <f>SUM(H5:H11)</f>
        <v>96000</v>
      </c>
    </row>
    <row r="14" spans="1:8">
      <c r="A14" s="38" t="s">
        <v>100</v>
      </c>
    </row>
    <row r="15" spans="1:8">
      <c r="A15" s="39" t="s">
        <v>1</v>
      </c>
      <c r="B15" s="39" t="s">
        <v>105</v>
      </c>
      <c r="C15" s="39" t="s">
        <v>76</v>
      </c>
      <c r="D15" s="39" t="s">
        <v>45</v>
      </c>
      <c r="E15" s="39" t="s">
        <v>102</v>
      </c>
      <c r="F15" s="39" t="s">
        <v>62</v>
      </c>
      <c r="G15" s="39" t="s">
        <v>51</v>
      </c>
      <c r="H15" s="39" t="s">
        <v>147</v>
      </c>
    </row>
    <row r="16" spans="1:8">
      <c r="A16" s="40" t="s">
        <v>75</v>
      </c>
      <c r="B16" s="40" t="s">
        <v>103</v>
      </c>
      <c r="C16" s="40">
        <v>30</v>
      </c>
      <c r="D16" s="40">
        <v>1</v>
      </c>
      <c r="E16" s="40">
        <v>80</v>
      </c>
      <c r="F16" s="55">
        <v>80</v>
      </c>
      <c r="G16" s="40">
        <v>4000</v>
      </c>
      <c r="H16" s="41">
        <f>IF(D16="","",C16*D16*F16*G16*E5/(100*E16))</f>
        <v>84000</v>
      </c>
    </row>
    <row r="17" spans="1:8">
      <c r="A17" s="42"/>
      <c r="B17" s="42"/>
      <c r="C17" s="42"/>
      <c r="D17" s="42"/>
      <c r="E17" s="42"/>
      <c r="F17" s="42"/>
      <c r="G17" s="42"/>
      <c r="H17" s="41" t="str">
        <f t="shared" ref="H17:H22" si="1">IF(D17="","",C17*D17*F17*G17*E6/(100*E17))</f>
        <v/>
      </c>
    </row>
    <row r="18" spans="1:8">
      <c r="A18" s="42"/>
      <c r="B18" s="42"/>
      <c r="C18" s="42"/>
      <c r="D18" s="42"/>
      <c r="E18" s="42"/>
      <c r="F18" s="42"/>
      <c r="G18" s="42"/>
      <c r="H18" s="41" t="str">
        <f t="shared" si="1"/>
        <v/>
      </c>
    </row>
    <row r="19" spans="1:8">
      <c r="A19" s="42"/>
      <c r="B19" s="42"/>
      <c r="C19" s="42"/>
      <c r="D19" s="42"/>
      <c r="E19" s="42"/>
      <c r="F19" s="42"/>
      <c r="G19" s="42"/>
      <c r="H19" s="41" t="str">
        <f t="shared" si="1"/>
        <v/>
      </c>
    </row>
    <row r="20" spans="1:8">
      <c r="A20" s="42"/>
      <c r="B20" s="42"/>
      <c r="C20" s="42"/>
      <c r="D20" s="42"/>
      <c r="E20" s="42"/>
      <c r="F20" s="42"/>
      <c r="G20" s="42"/>
      <c r="H20" s="41" t="str">
        <f t="shared" si="1"/>
        <v/>
      </c>
    </row>
    <row r="21" spans="1:8">
      <c r="A21" s="42"/>
      <c r="B21" s="42"/>
      <c r="C21" s="42"/>
      <c r="D21" s="42"/>
      <c r="E21" s="42"/>
      <c r="F21" s="42"/>
      <c r="G21" s="42"/>
      <c r="H21" s="41" t="str">
        <f t="shared" si="1"/>
        <v/>
      </c>
    </row>
    <row r="22" spans="1:8">
      <c r="A22" s="42"/>
      <c r="B22" s="42"/>
      <c r="C22" s="42"/>
      <c r="D22" s="42"/>
      <c r="E22" s="42"/>
      <c r="F22" s="42"/>
      <c r="G22" s="42"/>
      <c r="H22" s="41" t="str">
        <f t="shared" si="1"/>
        <v/>
      </c>
    </row>
    <row r="23" spans="1:8">
      <c r="A23" s="43" t="s">
        <v>5</v>
      </c>
      <c r="B23" s="43"/>
      <c r="C23" s="44"/>
      <c r="D23" s="45">
        <f>SUM(D16:D22)</f>
        <v>1</v>
      </c>
      <c r="E23" s="44"/>
      <c r="F23" s="44"/>
      <c r="G23" s="44"/>
      <c r="H23" s="41">
        <f>SUM(H16:H22)</f>
        <v>84000</v>
      </c>
    </row>
    <row r="25" spans="1:8">
      <c r="A25" s="38" t="s">
        <v>7</v>
      </c>
    </row>
    <row r="26" spans="1:8">
      <c r="A26" s="42" t="s">
        <v>16</v>
      </c>
      <c r="B26" s="43" t="s">
        <v>11</v>
      </c>
      <c r="C26" s="43" t="s">
        <v>12</v>
      </c>
      <c r="D26" s="43" t="s">
        <v>28</v>
      </c>
      <c r="E26" s="43" t="s">
        <v>12</v>
      </c>
      <c r="F26" s="43" t="s">
        <v>17</v>
      </c>
      <c r="G26" s="43" t="s">
        <v>12</v>
      </c>
    </row>
    <row r="27" spans="1:8">
      <c r="A27" s="42" t="s">
        <v>17</v>
      </c>
      <c r="B27" s="41">
        <f>H12-H23</f>
        <v>12000</v>
      </c>
      <c r="C27" s="43" t="s">
        <v>15</v>
      </c>
      <c r="D27" s="46">
        <f>สรุป!C2</f>
        <v>0</v>
      </c>
      <c r="E27" s="43" t="s">
        <v>14</v>
      </c>
      <c r="F27" s="41">
        <f>B27*D27</f>
        <v>0</v>
      </c>
      <c r="G27" s="43" t="s">
        <v>13</v>
      </c>
    </row>
    <row r="29" spans="1:8">
      <c r="A29" s="38" t="s">
        <v>8</v>
      </c>
    </row>
    <row r="30" spans="1:8">
      <c r="A30" s="47" t="s">
        <v>88</v>
      </c>
      <c r="B30" s="47" t="s">
        <v>76</v>
      </c>
      <c r="C30" s="47" t="s">
        <v>3</v>
      </c>
      <c r="D30" s="78" t="s">
        <v>23</v>
      </c>
      <c r="E30" s="78"/>
      <c r="F30" s="78"/>
      <c r="G30" s="43" t="s">
        <v>22</v>
      </c>
    </row>
    <row r="31" spans="1:8">
      <c r="A31" s="49"/>
      <c r="B31" s="49"/>
      <c r="C31" s="49"/>
      <c r="D31" s="43" t="s">
        <v>24</v>
      </c>
      <c r="E31" s="43" t="s">
        <v>20</v>
      </c>
      <c r="F31" s="43" t="s">
        <v>21</v>
      </c>
      <c r="G31" s="50" t="s">
        <v>141</v>
      </c>
    </row>
    <row r="32" spans="1:8">
      <c r="A32" s="40" t="s">
        <v>106</v>
      </c>
      <c r="B32" s="40">
        <v>30</v>
      </c>
      <c r="C32" s="40">
        <v>5</v>
      </c>
      <c r="D32" s="56">
        <v>0</v>
      </c>
      <c r="E32" s="56">
        <v>0</v>
      </c>
      <c r="F32" s="51">
        <f>D32+E32</f>
        <v>0</v>
      </c>
      <c r="G32" s="52">
        <f>C32*F32</f>
        <v>0</v>
      </c>
    </row>
    <row r="33" spans="1:7">
      <c r="A33" s="42"/>
      <c r="B33" s="42"/>
      <c r="C33" s="42"/>
      <c r="D33" s="42"/>
      <c r="E33" s="42"/>
      <c r="F33" s="53">
        <f t="shared" ref="F33:F38" si="2">D33+E33</f>
        <v>0</v>
      </c>
      <c r="G33" s="52">
        <f t="shared" ref="G33:G38" si="3">C33*F33</f>
        <v>0</v>
      </c>
    </row>
    <row r="34" spans="1:7">
      <c r="A34" s="42"/>
      <c r="B34" s="42"/>
      <c r="C34" s="42"/>
      <c r="D34" s="42"/>
      <c r="E34" s="42"/>
      <c r="F34" s="53">
        <f t="shared" si="2"/>
        <v>0</v>
      </c>
      <c r="G34" s="52">
        <f t="shared" si="3"/>
        <v>0</v>
      </c>
    </row>
    <row r="35" spans="1:7">
      <c r="A35" s="42"/>
      <c r="B35" s="42"/>
      <c r="C35" s="42"/>
      <c r="D35" s="42"/>
      <c r="E35" s="42"/>
      <c r="F35" s="53">
        <f t="shared" si="2"/>
        <v>0</v>
      </c>
      <c r="G35" s="52">
        <f t="shared" si="3"/>
        <v>0</v>
      </c>
    </row>
    <row r="36" spans="1:7">
      <c r="A36" s="42"/>
      <c r="B36" s="42"/>
      <c r="C36" s="42"/>
      <c r="D36" s="42"/>
      <c r="E36" s="42"/>
      <c r="F36" s="53">
        <f t="shared" si="2"/>
        <v>0</v>
      </c>
      <c r="G36" s="52">
        <f t="shared" si="3"/>
        <v>0</v>
      </c>
    </row>
    <row r="37" spans="1:7">
      <c r="A37" s="42"/>
      <c r="B37" s="42"/>
      <c r="C37" s="42"/>
      <c r="D37" s="42"/>
      <c r="E37" s="42"/>
      <c r="F37" s="53">
        <f t="shared" si="2"/>
        <v>0</v>
      </c>
      <c r="G37" s="52">
        <f t="shared" si="3"/>
        <v>0</v>
      </c>
    </row>
    <row r="38" spans="1:7">
      <c r="A38" s="42"/>
      <c r="B38" s="42"/>
      <c r="C38" s="42"/>
      <c r="D38" s="42"/>
      <c r="E38" s="42"/>
      <c r="F38" s="53">
        <f t="shared" si="2"/>
        <v>0</v>
      </c>
      <c r="G38" s="52">
        <f t="shared" si="3"/>
        <v>0</v>
      </c>
    </row>
    <row r="39" spans="1:7">
      <c r="A39" s="43" t="s">
        <v>26</v>
      </c>
      <c r="B39" s="44"/>
      <c r="C39" s="44"/>
      <c r="D39" s="44"/>
      <c r="E39" s="44"/>
      <c r="F39" s="44"/>
      <c r="G39" s="52">
        <f>SUM(G32:G38)</f>
        <v>0</v>
      </c>
    </row>
    <row r="40" spans="1:7">
      <c r="A40" s="43" t="s">
        <v>25</v>
      </c>
      <c r="B40" s="44"/>
      <c r="C40" s="44"/>
      <c r="D40" s="44"/>
      <c r="E40" s="44"/>
      <c r="F40" s="54" t="s">
        <v>27</v>
      </c>
      <c r="G40" s="52">
        <f>G39*0.2</f>
        <v>0</v>
      </c>
    </row>
    <row r="43" spans="1:7">
      <c r="B43" s="36" t="s">
        <v>36</v>
      </c>
    </row>
    <row r="45" spans="1:7">
      <c r="B45" s="36" t="s">
        <v>158</v>
      </c>
    </row>
    <row r="46" spans="1:7">
      <c r="B46" s="36" t="s">
        <v>159</v>
      </c>
    </row>
    <row r="47" spans="1:7">
      <c r="B47" s="36" t="s">
        <v>160</v>
      </c>
    </row>
    <row r="48" spans="1:7">
      <c r="B48" s="36" t="s">
        <v>161</v>
      </c>
    </row>
    <row r="49" spans="2:2">
      <c r="B49" s="36" t="s">
        <v>162</v>
      </c>
    </row>
    <row r="50" spans="2:2">
      <c r="B50" s="36" t="s">
        <v>163</v>
      </c>
    </row>
  </sheetData>
  <mergeCells count="1">
    <mergeCell ref="D30:F30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H50"/>
  <sheetViews>
    <sheetView workbookViewId="0">
      <selection activeCell="M45" sqref="M45"/>
    </sheetView>
  </sheetViews>
  <sheetFormatPr defaultColWidth="8.7109375" defaultRowHeight="24"/>
  <cols>
    <col min="1" max="1" width="22.28515625" style="1" customWidth="1"/>
    <col min="2" max="7" width="18.140625" style="1" customWidth="1"/>
    <col min="8" max="8" width="22.140625" style="1" customWidth="1"/>
    <col min="9" max="16384" width="8.7109375" style="1"/>
  </cols>
  <sheetData>
    <row r="1" spans="1:8">
      <c r="A1" s="1" t="s">
        <v>6</v>
      </c>
      <c r="B1" s="1" t="str">
        <f>สรุป!B1</f>
        <v>XXX</v>
      </c>
    </row>
    <row r="2" spans="1:8">
      <c r="A2" s="3" t="s">
        <v>0</v>
      </c>
      <c r="B2" s="1" t="s">
        <v>109</v>
      </c>
      <c r="F2" s="1" t="s">
        <v>18</v>
      </c>
      <c r="G2" s="1" t="s">
        <v>97</v>
      </c>
    </row>
    <row r="3" spans="1:8">
      <c r="A3" s="2" t="s">
        <v>111</v>
      </c>
    </row>
    <row r="4" spans="1:8">
      <c r="A4" s="4" t="s">
        <v>1</v>
      </c>
      <c r="B4" s="4" t="s">
        <v>110</v>
      </c>
      <c r="C4" s="4" t="s">
        <v>76</v>
      </c>
      <c r="D4" s="4" t="s">
        <v>45</v>
      </c>
      <c r="E4" s="4" t="s">
        <v>78</v>
      </c>
      <c r="F4" s="4" t="s">
        <v>62</v>
      </c>
      <c r="G4" s="4" t="s">
        <v>51</v>
      </c>
      <c r="H4" s="4" t="s">
        <v>38</v>
      </c>
    </row>
    <row r="5" spans="1:8">
      <c r="A5" s="5" t="s">
        <v>75</v>
      </c>
      <c r="B5" s="5" t="s">
        <v>79</v>
      </c>
      <c r="C5" s="5">
        <v>30</v>
      </c>
      <c r="D5" s="5">
        <v>5</v>
      </c>
      <c r="E5" s="5">
        <v>82</v>
      </c>
      <c r="F5" s="19">
        <v>80</v>
      </c>
      <c r="G5" s="5">
        <v>4000</v>
      </c>
      <c r="H5" s="6">
        <f>IF(D5="","",C5*D5*F5*G5/(100))</f>
        <v>480000</v>
      </c>
    </row>
    <row r="6" spans="1:8">
      <c r="A6" s="7"/>
      <c r="B6" s="7"/>
      <c r="C6" s="7"/>
      <c r="D6" s="7"/>
      <c r="E6" s="7"/>
      <c r="F6" s="7"/>
      <c r="G6" s="7"/>
      <c r="H6" s="6" t="str">
        <f t="shared" ref="H6:H11" si="0">IF(D6="","",C6*D6*F6*G6/(100))</f>
        <v/>
      </c>
    </row>
    <row r="7" spans="1:8">
      <c r="A7" s="7"/>
      <c r="B7" s="7"/>
      <c r="C7" s="7"/>
      <c r="D7" s="7"/>
      <c r="E7" s="7"/>
      <c r="F7" s="7"/>
      <c r="G7" s="7"/>
      <c r="H7" s="6" t="str">
        <f t="shared" si="0"/>
        <v/>
      </c>
    </row>
    <row r="8" spans="1:8">
      <c r="A8" s="7"/>
      <c r="B8" s="7"/>
      <c r="C8" s="7"/>
      <c r="D8" s="7"/>
      <c r="E8" s="7"/>
      <c r="F8" s="7"/>
      <c r="G8" s="7"/>
      <c r="H8" s="6" t="str">
        <f t="shared" si="0"/>
        <v/>
      </c>
    </row>
    <row r="9" spans="1:8">
      <c r="A9" s="7"/>
      <c r="B9" s="7"/>
      <c r="C9" s="7"/>
      <c r="D9" s="7"/>
      <c r="E9" s="7"/>
      <c r="F9" s="7"/>
      <c r="G9" s="7"/>
      <c r="H9" s="6" t="str">
        <f t="shared" si="0"/>
        <v/>
      </c>
    </row>
    <row r="10" spans="1:8">
      <c r="A10" s="7"/>
      <c r="B10" s="7"/>
      <c r="C10" s="7"/>
      <c r="D10" s="7"/>
      <c r="E10" s="7"/>
      <c r="F10" s="7"/>
      <c r="G10" s="7"/>
      <c r="H10" s="6" t="str">
        <f t="shared" si="0"/>
        <v/>
      </c>
    </row>
    <row r="11" spans="1:8">
      <c r="A11" s="7"/>
      <c r="B11" s="7"/>
      <c r="C11" s="7"/>
      <c r="D11" s="7"/>
      <c r="E11" s="7"/>
      <c r="F11" s="7"/>
      <c r="G11" s="7"/>
      <c r="H11" s="6" t="str">
        <f t="shared" si="0"/>
        <v/>
      </c>
    </row>
    <row r="12" spans="1:8">
      <c r="A12" s="8" t="s">
        <v>5</v>
      </c>
      <c r="B12" s="8"/>
      <c r="C12" s="9"/>
      <c r="D12" s="10">
        <f>SUM(D5:D11)</f>
        <v>5</v>
      </c>
      <c r="E12" s="9"/>
      <c r="F12" s="9"/>
      <c r="G12" s="9"/>
      <c r="H12" s="6">
        <f>SUM(H5:H11)</f>
        <v>480000</v>
      </c>
    </row>
    <row r="14" spans="1:8">
      <c r="A14" s="2" t="s">
        <v>112</v>
      </c>
    </row>
    <row r="15" spans="1:8">
      <c r="A15" s="4" t="s">
        <v>1</v>
      </c>
      <c r="B15" s="4" t="s">
        <v>110</v>
      </c>
      <c r="C15" s="4" t="s">
        <v>76</v>
      </c>
      <c r="D15" s="4" t="s">
        <v>45</v>
      </c>
      <c r="E15" s="4" t="s">
        <v>78</v>
      </c>
      <c r="F15" s="4" t="s">
        <v>62</v>
      </c>
      <c r="G15" s="4" t="s">
        <v>51</v>
      </c>
      <c r="H15" s="4" t="s">
        <v>38</v>
      </c>
    </row>
    <row r="16" spans="1:8">
      <c r="A16" s="5" t="s">
        <v>75</v>
      </c>
      <c r="B16" s="5" t="s">
        <v>79</v>
      </c>
      <c r="C16" s="5">
        <v>30</v>
      </c>
      <c r="D16" s="5">
        <v>5</v>
      </c>
      <c r="E16" s="5">
        <v>93</v>
      </c>
      <c r="F16" s="19">
        <v>80</v>
      </c>
      <c r="G16" s="5">
        <v>4000</v>
      </c>
      <c r="H16" s="6">
        <f>IF(D16="","",C16*D16*F16*G16*E5/(100*E16))</f>
        <v>423225.80645161291</v>
      </c>
    </row>
    <row r="17" spans="1:8">
      <c r="A17" s="7"/>
      <c r="B17" s="7"/>
      <c r="C17" s="7"/>
      <c r="D17" s="7"/>
      <c r="E17" s="7"/>
      <c r="F17" s="7"/>
      <c r="G17" s="7"/>
      <c r="H17" s="6" t="str">
        <f t="shared" ref="H17:H22" si="1">IF(D17="","",C17*D17*F17*G17*E6/(100*E17))</f>
        <v/>
      </c>
    </row>
    <row r="18" spans="1:8">
      <c r="A18" s="7"/>
      <c r="B18" s="7"/>
      <c r="C18" s="7"/>
      <c r="D18" s="7"/>
      <c r="E18" s="7"/>
      <c r="F18" s="7"/>
      <c r="G18" s="7"/>
      <c r="H18" s="6" t="str">
        <f t="shared" si="1"/>
        <v/>
      </c>
    </row>
    <row r="19" spans="1:8">
      <c r="A19" s="7"/>
      <c r="B19" s="7"/>
      <c r="C19" s="7"/>
      <c r="D19" s="7"/>
      <c r="E19" s="7"/>
      <c r="F19" s="7"/>
      <c r="G19" s="7"/>
      <c r="H19" s="6" t="str">
        <f t="shared" si="1"/>
        <v/>
      </c>
    </row>
    <row r="20" spans="1:8">
      <c r="A20" s="7"/>
      <c r="B20" s="7"/>
      <c r="C20" s="7"/>
      <c r="D20" s="7"/>
      <c r="E20" s="7"/>
      <c r="F20" s="7"/>
      <c r="G20" s="7"/>
      <c r="H20" s="6" t="str">
        <f t="shared" si="1"/>
        <v/>
      </c>
    </row>
    <row r="21" spans="1:8">
      <c r="A21" s="7"/>
      <c r="B21" s="7"/>
      <c r="C21" s="7"/>
      <c r="D21" s="7"/>
      <c r="E21" s="7"/>
      <c r="F21" s="7"/>
      <c r="G21" s="7"/>
      <c r="H21" s="6" t="str">
        <f t="shared" si="1"/>
        <v/>
      </c>
    </row>
    <row r="22" spans="1:8">
      <c r="A22" s="7"/>
      <c r="B22" s="7"/>
      <c r="C22" s="7"/>
      <c r="D22" s="7"/>
      <c r="E22" s="7"/>
      <c r="F22" s="7"/>
      <c r="G22" s="7"/>
      <c r="H22" s="6" t="str">
        <f t="shared" si="1"/>
        <v/>
      </c>
    </row>
    <row r="23" spans="1:8">
      <c r="A23" s="8" t="s">
        <v>5</v>
      </c>
      <c r="B23" s="8"/>
      <c r="C23" s="9"/>
      <c r="D23" s="10">
        <f>SUM(D16:D22)</f>
        <v>5</v>
      </c>
      <c r="E23" s="9"/>
      <c r="F23" s="9"/>
      <c r="G23" s="9"/>
      <c r="H23" s="6">
        <f>SUM(H16:H22)</f>
        <v>423225.80645161291</v>
      </c>
    </row>
    <row r="25" spans="1:8">
      <c r="A25" s="2" t="s">
        <v>7</v>
      </c>
    </row>
    <row r="26" spans="1:8">
      <c r="A26" s="7" t="s">
        <v>16</v>
      </c>
      <c r="B26" s="8" t="s">
        <v>11</v>
      </c>
      <c r="C26" s="8" t="s">
        <v>12</v>
      </c>
      <c r="D26" s="8" t="s">
        <v>28</v>
      </c>
      <c r="E26" s="8" t="s">
        <v>12</v>
      </c>
      <c r="F26" s="8" t="s">
        <v>17</v>
      </c>
      <c r="G26" s="8" t="s">
        <v>12</v>
      </c>
    </row>
    <row r="27" spans="1:8">
      <c r="A27" s="7" t="s">
        <v>17</v>
      </c>
      <c r="B27" s="6">
        <f>H12-H23</f>
        <v>56774.193548387091</v>
      </c>
      <c r="C27" s="8" t="s">
        <v>15</v>
      </c>
      <c r="D27" s="11">
        <f>สรุป!C2</f>
        <v>0</v>
      </c>
      <c r="E27" s="8" t="s">
        <v>14</v>
      </c>
      <c r="F27" s="6">
        <f>B27*D27</f>
        <v>0</v>
      </c>
      <c r="G27" s="8" t="s">
        <v>13</v>
      </c>
    </row>
    <row r="29" spans="1:8">
      <c r="A29" s="2" t="s">
        <v>8</v>
      </c>
    </row>
    <row r="30" spans="1:8">
      <c r="A30" s="12" t="s">
        <v>88</v>
      </c>
      <c r="B30" s="12" t="s">
        <v>82</v>
      </c>
      <c r="C30" s="12" t="s">
        <v>3</v>
      </c>
      <c r="D30" s="79" t="s">
        <v>23</v>
      </c>
      <c r="E30" s="79"/>
      <c r="F30" s="79"/>
      <c r="G30" s="21" t="s">
        <v>22</v>
      </c>
    </row>
    <row r="31" spans="1:8">
      <c r="A31" s="13"/>
      <c r="B31" s="13"/>
      <c r="C31" s="13"/>
      <c r="D31" s="8" t="s">
        <v>24</v>
      </c>
      <c r="E31" s="8" t="s">
        <v>20</v>
      </c>
      <c r="F31" s="8" t="s">
        <v>21</v>
      </c>
      <c r="G31" s="14" t="s">
        <v>141</v>
      </c>
    </row>
    <row r="32" spans="1:8">
      <c r="A32" s="5" t="s">
        <v>113</v>
      </c>
      <c r="B32" s="5">
        <v>30</v>
      </c>
      <c r="C32" s="5">
        <v>5</v>
      </c>
      <c r="D32" s="20">
        <v>0</v>
      </c>
      <c r="E32" s="20">
        <v>0</v>
      </c>
      <c r="F32" s="15">
        <f>D32+E32</f>
        <v>0</v>
      </c>
      <c r="G32" s="16">
        <f>C32*F32</f>
        <v>0</v>
      </c>
    </row>
    <row r="33" spans="1:7">
      <c r="A33" s="7"/>
      <c r="B33" s="7"/>
      <c r="C33" s="7"/>
      <c r="D33" s="7"/>
      <c r="E33" s="7"/>
      <c r="F33" s="17">
        <f t="shared" ref="F33:F38" si="2">D33+E33</f>
        <v>0</v>
      </c>
      <c r="G33" s="16">
        <f t="shared" ref="G33:G38" si="3">C33*F33</f>
        <v>0</v>
      </c>
    </row>
    <row r="34" spans="1:7">
      <c r="A34" s="7"/>
      <c r="B34" s="7"/>
      <c r="C34" s="7"/>
      <c r="D34" s="7"/>
      <c r="E34" s="7"/>
      <c r="F34" s="17">
        <f t="shared" si="2"/>
        <v>0</v>
      </c>
      <c r="G34" s="16">
        <f t="shared" si="3"/>
        <v>0</v>
      </c>
    </row>
    <row r="35" spans="1:7">
      <c r="A35" s="7"/>
      <c r="B35" s="7"/>
      <c r="C35" s="7"/>
      <c r="D35" s="7"/>
      <c r="E35" s="7"/>
      <c r="F35" s="17">
        <f t="shared" si="2"/>
        <v>0</v>
      </c>
      <c r="G35" s="16">
        <f t="shared" si="3"/>
        <v>0</v>
      </c>
    </row>
    <row r="36" spans="1:7">
      <c r="A36" s="7"/>
      <c r="B36" s="7"/>
      <c r="C36" s="7"/>
      <c r="D36" s="7"/>
      <c r="E36" s="7"/>
      <c r="F36" s="17">
        <f t="shared" si="2"/>
        <v>0</v>
      </c>
      <c r="G36" s="16">
        <f t="shared" si="3"/>
        <v>0</v>
      </c>
    </row>
    <row r="37" spans="1:7">
      <c r="A37" s="7"/>
      <c r="B37" s="7"/>
      <c r="C37" s="7"/>
      <c r="D37" s="7"/>
      <c r="E37" s="7"/>
      <c r="F37" s="17">
        <f t="shared" si="2"/>
        <v>0</v>
      </c>
      <c r="G37" s="16">
        <f t="shared" si="3"/>
        <v>0</v>
      </c>
    </row>
    <row r="38" spans="1:7">
      <c r="A38" s="7"/>
      <c r="B38" s="7"/>
      <c r="C38" s="7"/>
      <c r="D38" s="7"/>
      <c r="E38" s="7"/>
      <c r="F38" s="17">
        <f t="shared" si="2"/>
        <v>0</v>
      </c>
      <c r="G38" s="16">
        <f t="shared" si="3"/>
        <v>0</v>
      </c>
    </row>
    <row r="39" spans="1:7">
      <c r="A39" s="8" t="s">
        <v>26</v>
      </c>
      <c r="B39" s="9"/>
      <c r="C39" s="9"/>
      <c r="D39" s="9"/>
      <c r="E39" s="9"/>
      <c r="F39" s="9"/>
      <c r="G39" s="16">
        <f>SUM(G32:G38)</f>
        <v>0</v>
      </c>
    </row>
    <row r="40" spans="1:7">
      <c r="A40" s="8" t="s">
        <v>25</v>
      </c>
      <c r="B40" s="9"/>
      <c r="C40" s="9"/>
      <c r="D40" s="9"/>
      <c r="E40" s="9"/>
      <c r="F40" s="18" t="s">
        <v>27</v>
      </c>
      <c r="G40" s="16">
        <f>G39*0.2</f>
        <v>0</v>
      </c>
    </row>
    <row r="43" spans="1:7">
      <c r="B43" s="1" t="s">
        <v>36</v>
      </c>
    </row>
    <row r="45" spans="1:7">
      <c r="B45" s="1" t="s">
        <v>107</v>
      </c>
    </row>
    <row r="46" spans="1:7">
      <c r="B46" s="1" t="s">
        <v>108</v>
      </c>
    </row>
    <row r="47" spans="1:7">
      <c r="B47" s="1" t="s">
        <v>138</v>
      </c>
    </row>
    <row r="48" spans="1:7">
      <c r="B48" s="1" t="s">
        <v>139</v>
      </c>
    </row>
    <row r="49" spans="2:2">
      <c r="B49" s="1" t="s">
        <v>137</v>
      </c>
    </row>
    <row r="50" spans="2:2">
      <c r="B50" s="1" t="s">
        <v>140</v>
      </c>
    </row>
  </sheetData>
  <mergeCells count="1">
    <mergeCell ref="D30:F30"/>
  </mergeCells>
  <pageMargins left="0.7" right="0.7" top="0.75" bottom="0.75" header="0.3" footer="0.3"/>
  <ignoredErrors>
    <ignoredError sqref="F40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สรุป</vt:lpstr>
      <vt:lpstr>1.LED</vt:lpstr>
      <vt:lpstr>2.VSD</vt:lpstr>
      <vt:lpstr>3.AC</vt:lpstr>
      <vt:lpstr>4.CH</vt:lpstr>
      <vt:lpstr>5.MOT</vt:lpstr>
      <vt:lpstr>6.HP</vt:lpstr>
      <vt:lpstr>7.PMP</vt:lpstr>
      <vt:lpstr>8.FAN</vt:lpstr>
      <vt:lpstr>9.CT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NB-M55-5</dc:creator>
  <cp:lastModifiedBy>Windows10</cp:lastModifiedBy>
  <dcterms:created xsi:type="dcterms:W3CDTF">2021-04-15T14:38:50Z</dcterms:created>
  <dcterms:modified xsi:type="dcterms:W3CDTF">2023-09-11T03:57:37Z</dcterms:modified>
</cp:coreProperties>
</file>